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40" windowWidth="18220" windowHeight="6840"/>
  </bookViews>
  <sheets>
    <sheet name="Interest Rate Chart" sheetId="5" r:id="rId1"/>
    <sheet name="EMI Calculator" sheetId="4" r:id="rId2"/>
    <sheet name="Schedule of Charges" sheetId="6" r:id="rId3"/>
  </sheets>
  <externalReferences>
    <externalReference r:id="rId4"/>
    <externalReference r:id="rId5"/>
  </externalReferences>
  <definedNames>
    <definedName name="adadhakhdsa" localSheetId="1">#N/A</definedName>
    <definedName name="adadhakhdsa">IF(Values_Entered,Header_Row+Number_of_Payments,Header_Row)</definedName>
    <definedName name="afjdgajdasjda" localSheetId="1">IF('EMI Calculator'!Loan_Amount*'EMI Calculator'!Interest_Rate*'EMI Calculator'!Loan_Years*'EMI Calculator'!Loan_Start&gt;0,1,0)</definedName>
    <definedName name="afjdgajdasjda">IF(Loan_Amount*Interest_Rate*Loan_Years*Loan_Start&gt;0,1,0)</definedName>
    <definedName name="Beg_Bal" localSheetId="1">#REF!</definedName>
    <definedName name="Beg_Bal" localSheetId="0">#REF!</definedName>
    <definedName name="Beg_Bal" localSheetId="2">#REF!</definedName>
    <definedName name="Beg_Bal">#REF!</definedName>
    <definedName name="Bign_Bal_Norm" localSheetId="1">#REF!</definedName>
    <definedName name="Bign_Bal_Norm" localSheetId="0">#REF!</definedName>
    <definedName name="Bign_Bal_Norm" localSheetId="2">#REF!</definedName>
    <definedName name="Bign_Bal_Norm">#REF!</definedName>
    <definedName name="CSJDCHSKJDHCKJHCKHKDCHKJCDK">#N/A</definedName>
    <definedName name="dgsjfhkfhdkwhkehwkdhljddjjqkldjqwdlhqwkdgqwkhdkqh" localSheetId="1">IF('EMI Calculator'!Loan_Amount*'EMI Calculator'!Interest_Rate*'EMI Calculator'!Loan_Years*'EMI Calculator'!Loan_Start&gt;0,1,0)</definedName>
    <definedName name="dgsjfhkfhdkwhkehwkdhljddjjqkldjqwdlhqwkdgqwkhdkqh">IF(Loan_Amount*Interest_Rate*Loan_Years*Loan_Start&gt;0,1,0)</definedName>
    <definedName name="dkjkjkfjdkfjdkjxnbav" localSheetId="1">#N/A</definedName>
    <definedName name="dkjkjkfjdkfjdkjxnbav">IF(Values_Entered,Header_Row+Number_of_Payments,Header_Row)</definedName>
    <definedName name="dsahdajldjadhkaioqdydlqhlqjksqkwsq" localSheetId="1">#REF!</definedName>
    <definedName name="dsahdajldjadhkaioqdydlqhlqjksqkwsq" localSheetId="0">#REF!</definedName>
    <definedName name="dsahdajldjadhkaioqdydlqhlqjksqkwsq" localSheetId="2">#REF!</definedName>
    <definedName name="dsahdajldjadhkaioqdydlqhlqjksqkwsq">#REF!</definedName>
    <definedName name="End_Bal" localSheetId="1">[1]MAXGAIN!$I$18:$I$377</definedName>
    <definedName name="End_Bal">[2]MAXGAIN!$I$18:$I$377</definedName>
    <definedName name="Extra_Pay" localSheetId="1">#REF!</definedName>
    <definedName name="Extra_Pay" localSheetId="0">#REF!</definedName>
    <definedName name="Extra_Pay" localSheetId="2">#REF!</definedName>
    <definedName name="Extra_Pay">#REF!</definedName>
    <definedName name="Header_Row" localSheetId="1">ROW([1]MAXGAIN!$A$17:$IV$17)</definedName>
    <definedName name="Header_Row">ROW([2]MAXGAIN!$A$17:$IV$17)</definedName>
    <definedName name="Int" localSheetId="1">#REF!</definedName>
    <definedName name="Int" localSheetId="0">#REF!</definedName>
    <definedName name="Int" localSheetId="2">#REF!</definedName>
    <definedName name="Int">#REF!</definedName>
    <definedName name="Interest_Rate" localSheetId="1">[1]MAXGAIN!$D$7</definedName>
    <definedName name="Interest_Rate">[2]MAXGAIN!$D$7</definedName>
    <definedName name="jkshkahdkahdkjahdkahdka" localSheetId="0">#REF!</definedName>
    <definedName name="jkshkahdkahdkjahdkahdka" localSheetId="2">#REF!</definedName>
    <definedName name="jkshkahdkahdkjahdkahdka">#REF!</definedName>
    <definedName name="Last_Row" localSheetId="1">#N/A</definedName>
    <definedName name="Last_Row">IF(Values_Entered,Header_Row+Number_of_Payments,Header_Row)</definedName>
    <definedName name="Loan_Amount" localSheetId="1">[1]MAXGAIN!$D$6</definedName>
    <definedName name="Loan_Amount">[2]MAXGAIN!$D$6</definedName>
    <definedName name="Loan_Start" localSheetId="1">[1]MAXGAIN!$D$10</definedName>
    <definedName name="Loan_Start">[2]MAXGAIN!$D$10</definedName>
    <definedName name="Loan_Years" localSheetId="1">[1]MAXGAIN!$D$8</definedName>
    <definedName name="Loan_Years">[2]MAXGAIN!$D$8</definedName>
    <definedName name="Num_Pmt_Per_Year" localSheetId="1">#REF!</definedName>
    <definedName name="Num_Pmt_Per_Year" localSheetId="0">#REF!</definedName>
    <definedName name="Num_Pmt_Per_Year" localSheetId="2">#REF!</definedName>
    <definedName name="Num_Pmt_Per_Year">#REF!</definedName>
    <definedName name="Number_of_Payments" localSheetId="1">MATCH(0.01,'EMI Calculator'!End_Bal,-1)+1</definedName>
    <definedName name="Number_of_Payments">MATCH(0.01,End_Bal,-1)+1</definedName>
    <definedName name="Pau_Num_Norm" localSheetId="1">#REF!</definedName>
    <definedName name="Pau_Num_Norm" localSheetId="0">#REF!</definedName>
    <definedName name="Pau_Num_Norm" localSheetId="2">#REF!</definedName>
    <definedName name="Pau_Num_Norm">#REF!</definedName>
    <definedName name="Pay_Num" localSheetId="1">#REF!</definedName>
    <definedName name="Pay_Num" localSheetId="0">#REF!</definedName>
    <definedName name="Pay_Num" localSheetId="2">#REF!</definedName>
    <definedName name="Pay_Num">#REF!</definedName>
    <definedName name="Princ" localSheetId="1">#REF!</definedName>
    <definedName name="Princ" localSheetId="0">#REF!</definedName>
    <definedName name="Princ" localSheetId="2">#REF!</definedName>
    <definedName name="Princ">#REF!</definedName>
    <definedName name="Princ_norm" localSheetId="1">#REF!</definedName>
    <definedName name="Princ_norm" localSheetId="0">#REF!</definedName>
    <definedName name="Princ_norm" localSheetId="2">#REF!</definedName>
    <definedName name="Princ_norm">#REF!</definedName>
    <definedName name="Sched_Pay" localSheetId="1">#REF!</definedName>
    <definedName name="Sched_Pay" localSheetId="0">#REF!</definedName>
    <definedName name="Sched_Pay" localSheetId="2">#REF!</definedName>
    <definedName name="Sched_Pay">#REF!</definedName>
    <definedName name="Scheduled_Monthly_Payment" localSheetId="1">#REF!</definedName>
    <definedName name="Scheduled_Monthly_Payment" localSheetId="0">#REF!</definedName>
    <definedName name="Scheduled_Monthly_Payment" localSheetId="2">#REF!</definedName>
    <definedName name="Scheduled_Monthly_Payment">#REF!</definedName>
    <definedName name="SJHDGJSADFAHDFASK" localSheetId="1">IF('EMI Calculator'!Loan_Amount*'EMI Calculator'!Interest_Rate*'EMI Calculator'!Loan_Years*'EMI Calculator'!Loan_Start&gt;0,1,0)</definedName>
    <definedName name="SJHDGJSADFAHDFASK">IF(Loan_Amount*Interest_Rate*Loan_Years*Loan_Start&gt;0,1,0)</definedName>
    <definedName name="Total_Pay" localSheetId="1">#REF!</definedName>
    <definedName name="Total_Pay" localSheetId="0">#REF!</definedName>
    <definedName name="Total_Pay" localSheetId="2">#REF!</definedName>
    <definedName name="Total_Pay">#REF!</definedName>
    <definedName name="Vaaksjakda" localSheetId="1">IF('EMI Calculator'!Loan_Amount*'EMI Calculator'!Interest_Rate*'EMI Calculator'!Loan_Years*'EMI Calculator'!Loan_Start&gt;0,1,0)</definedName>
    <definedName name="Vaaksjakda">IF(Loan_Amount*Interest_Rate*Loan_Years*Loan_Start&gt;0,1,0)</definedName>
    <definedName name="Values_Entered" localSheetId="1">IF('EMI Calculator'!Loan_Amount*'EMI Calculator'!Interest_Rate*'EMI Calculator'!Loan_Years*'EMI Calculator'!Loan_Start&gt;0,1,0)</definedName>
    <definedName name="Values_Entered">IF(Loan_Amount*Interest_Rate*Loan_Years*Loan_Start&gt;0,1,0)</definedName>
  </definedNames>
  <calcPr calcId="125725"/>
</workbook>
</file>

<file path=xl/calcChain.xml><?xml version="1.0" encoding="utf-8"?>
<calcChain xmlns="http://schemas.openxmlformats.org/spreadsheetml/2006/main">
  <c r="L9" i="4"/>
  <c r="H15" i="6"/>
  <c r="H14"/>
  <c r="H20"/>
  <c r="H19"/>
  <c r="H18"/>
  <c r="H13"/>
  <c r="H11"/>
  <c r="H10"/>
  <c r="H9"/>
  <c r="H8"/>
  <c r="H21" l="1"/>
  <c r="H12"/>
  <c r="H29" i="5"/>
  <c r="G29"/>
  <c r="E29"/>
  <c r="D29"/>
  <c r="I12"/>
  <c r="H12"/>
  <c r="G12"/>
  <c r="F12"/>
  <c r="E12"/>
  <c r="D12"/>
  <c r="F29"/>
  <c r="H16" i="6" l="1"/>
  <c r="G23" s="1"/>
  <c r="E15" i="4"/>
  <c r="D24" s="1"/>
  <c r="J18"/>
  <c r="L18" s="1"/>
  <c r="L15"/>
  <c r="K375" s="1"/>
  <c r="C18"/>
  <c r="E18" s="1"/>
  <c r="D30" l="1"/>
  <c r="D369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K290"/>
  <c r="K294"/>
  <c r="K298"/>
  <c r="K302"/>
  <c r="K306"/>
  <c r="K310"/>
  <c r="K314"/>
  <c r="K318"/>
  <c r="K322"/>
  <c r="K326"/>
  <c r="K330"/>
  <c r="K334"/>
  <c r="K338"/>
  <c r="K342"/>
  <c r="K346"/>
  <c r="K350"/>
  <c r="K354"/>
  <c r="K358"/>
  <c r="K362"/>
  <c r="K366"/>
  <c r="K370"/>
  <c r="K374"/>
  <c r="K18"/>
  <c r="M18" s="1"/>
  <c r="N18" s="1"/>
  <c r="J19" s="1"/>
  <c r="L19" s="1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89"/>
  <c r="K293"/>
  <c r="K297"/>
  <c r="K301"/>
  <c r="K305"/>
  <c r="K309"/>
  <c r="K313"/>
  <c r="K317"/>
  <c r="K321"/>
  <c r="K325"/>
  <c r="K329"/>
  <c r="K333"/>
  <c r="K337"/>
  <c r="K341"/>
  <c r="K345"/>
  <c r="K349"/>
  <c r="K353"/>
  <c r="K357"/>
  <c r="K361"/>
  <c r="K365"/>
  <c r="K369"/>
  <c r="K373"/>
  <c r="K377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K292"/>
  <c r="K296"/>
  <c r="K300"/>
  <c r="K304"/>
  <c r="K308"/>
  <c r="K312"/>
  <c r="K316"/>
  <c r="K320"/>
  <c r="K324"/>
  <c r="K328"/>
  <c r="K332"/>
  <c r="K336"/>
  <c r="K340"/>
  <c r="K344"/>
  <c r="K348"/>
  <c r="K352"/>
  <c r="K356"/>
  <c r="K360"/>
  <c r="K364"/>
  <c r="K368"/>
  <c r="K372"/>
  <c r="K376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K291"/>
  <c r="K295"/>
  <c r="K299"/>
  <c r="K303"/>
  <c r="K307"/>
  <c r="K311"/>
  <c r="K315"/>
  <c r="K319"/>
  <c r="K323"/>
  <c r="K327"/>
  <c r="K331"/>
  <c r="K335"/>
  <c r="K339"/>
  <c r="K343"/>
  <c r="K347"/>
  <c r="K351"/>
  <c r="K355"/>
  <c r="K359"/>
  <c r="K363"/>
  <c r="K367"/>
  <c r="K371"/>
  <c r="D22"/>
  <c r="D81"/>
  <c r="D63"/>
  <c r="D115"/>
  <c r="D147"/>
  <c r="D179"/>
  <c r="D211"/>
  <c r="D243"/>
  <c r="D275"/>
  <c r="D307"/>
  <c r="D339"/>
  <c r="D371"/>
  <c r="D26"/>
  <c r="D32"/>
  <c r="D52"/>
  <c r="D54"/>
  <c r="D65"/>
  <c r="D68"/>
  <c r="D84"/>
  <c r="D89"/>
  <c r="D121"/>
  <c r="D153"/>
  <c r="D185"/>
  <c r="D217"/>
  <c r="D249"/>
  <c r="D281"/>
  <c r="D313"/>
  <c r="D345"/>
  <c r="D377"/>
  <c r="D34"/>
  <c r="D38"/>
  <c r="D67"/>
  <c r="D107"/>
  <c r="D139"/>
  <c r="D203"/>
  <c r="D235"/>
  <c r="D267"/>
  <c r="D299"/>
  <c r="D331"/>
  <c r="D363"/>
  <c r="D45"/>
  <c r="D60"/>
  <c r="D62"/>
  <c r="D70"/>
  <c r="D113"/>
  <c r="D145"/>
  <c r="D177"/>
  <c r="D209"/>
  <c r="D241"/>
  <c r="D273"/>
  <c r="D305"/>
  <c r="D337"/>
  <c r="D373"/>
  <c r="D365"/>
  <c r="D357"/>
  <c r="D349"/>
  <c r="D341"/>
  <c r="D333"/>
  <c r="D325"/>
  <c r="D317"/>
  <c r="D309"/>
  <c r="D301"/>
  <c r="D293"/>
  <c r="D285"/>
  <c r="D277"/>
  <c r="D269"/>
  <c r="D261"/>
  <c r="D253"/>
  <c r="D245"/>
  <c r="D237"/>
  <c r="D229"/>
  <c r="D221"/>
  <c r="D213"/>
  <c r="D205"/>
  <c r="D197"/>
  <c r="D189"/>
  <c r="D181"/>
  <c r="D173"/>
  <c r="D165"/>
  <c r="D157"/>
  <c r="D141"/>
  <c r="D133"/>
  <c r="D101"/>
  <c r="D85"/>
  <c r="D69"/>
  <c r="D370"/>
  <c r="D362"/>
  <c r="D354"/>
  <c r="D346"/>
  <c r="D338"/>
  <c r="D330"/>
  <c r="D322"/>
  <c r="D314"/>
  <c r="D306"/>
  <c r="D298"/>
  <c r="D290"/>
  <c r="D282"/>
  <c r="D274"/>
  <c r="D266"/>
  <c r="D258"/>
  <c r="D250"/>
  <c r="D242"/>
  <c r="D234"/>
  <c r="D226"/>
  <c r="D218"/>
  <c r="D210"/>
  <c r="D202"/>
  <c r="D194"/>
  <c r="D186"/>
  <c r="D178"/>
  <c r="D170"/>
  <c r="D162"/>
  <c r="D154"/>
  <c r="D146"/>
  <c r="D138"/>
  <c r="D130"/>
  <c r="D122"/>
  <c r="D114"/>
  <c r="D106"/>
  <c r="D98"/>
  <c r="D90"/>
  <c r="D82"/>
  <c r="D74"/>
  <c r="D66"/>
  <c r="D58"/>
  <c r="D50"/>
  <c r="D41"/>
  <c r="D37"/>
  <c r="D23"/>
  <c r="D20"/>
  <c r="D127"/>
  <c r="D119"/>
  <c r="D111"/>
  <c r="D79"/>
  <c r="D71"/>
  <c r="D375"/>
  <c r="D367"/>
  <c r="D359"/>
  <c r="D351"/>
  <c r="D343"/>
  <c r="D335"/>
  <c r="D327"/>
  <c r="D319"/>
  <c r="D311"/>
  <c r="D303"/>
  <c r="D295"/>
  <c r="D287"/>
  <c r="D279"/>
  <c r="D271"/>
  <c r="D263"/>
  <c r="D255"/>
  <c r="D247"/>
  <c r="D239"/>
  <c r="D231"/>
  <c r="D223"/>
  <c r="D215"/>
  <c r="D207"/>
  <c r="D199"/>
  <c r="D191"/>
  <c r="D183"/>
  <c r="D175"/>
  <c r="D167"/>
  <c r="D159"/>
  <c r="D151"/>
  <c r="D143"/>
  <c r="D135"/>
  <c r="D103"/>
  <c r="D95"/>
  <c r="D87"/>
  <c r="D372"/>
  <c r="D364"/>
  <c r="D356"/>
  <c r="D348"/>
  <c r="D340"/>
  <c r="D332"/>
  <c r="D324"/>
  <c r="D316"/>
  <c r="D308"/>
  <c r="D300"/>
  <c r="D292"/>
  <c r="D284"/>
  <c r="D276"/>
  <c r="D268"/>
  <c r="D260"/>
  <c r="D252"/>
  <c r="D244"/>
  <c r="D236"/>
  <c r="D228"/>
  <c r="D220"/>
  <c r="D212"/>
  <c r="D204"/>
  <c r="D196"/>
  <c r="D188"/>
  <c r="D180"/>
  <c r="D172"/>
  <c r="D164"/>
  <c r="D156"/>
  <c r="D148"/>
  <c r="D140"/>
  <c r="D132"/>
  <c r="D124"/>
  <c r="D116"/>
  <c r="D108"/>
  <c r="D100"/>
  <c r="D92"/>
  <c r="D374"/>
  <c r="D366"/>
  <c r="D358"/>
  <c r="D350"/>
  <c r="D342"/>
  <c r="D334"/>
  <c r="D326"/>
  <c r="D318"/>
  <c r="D310"/>
  <c r="D302"/>
  <c r="D294"/>
  <c r="D286"/>
  <c r="D278"/>
  <c r="D270"/>
  <c r="D262"/>
  <c r="D254"/>
  <c r="D246"/>
  <c r="D238"/>
  <c r="D230"/>
  <c r="D222"/>
  <c r="D214"/>
  <c r="D206"/>
  <c r="D198"/>
  <c r="D190"/>
  <c r="D182"/>
  <c r="D174"/>
  <c r="D166"/>
  <c r="D158"/>
  <c r="D150"/>
  <c r="D142"/>
  <c r="D134"/>
  <c r="D126"/>
  <c r="D118"/>
  <c r="D110"/>
  <c r="D102"/>
  <c r="D94"/>
  <c r="D86"/>
  <c r="D376"/>
  <c r="D368"/>
  <c r="D360"/>
  <c r="D352"/>
  <c r="D344"/>
  <c r="D336"/>
  <c r="D328"/>
  <c r="D320"/>
  <c r="D312"/>
  <c r="D304"/>
  <c r="D296"/>
  <c r="D288"/>
  <c r="D280"/>
  <c r="D272"/>
  <c r="D264"/>
  <c r="D256"/>
  <c r="D248"/>
  <c r="D240"/>
  <c r="D232"/>
  <c r="D224"/>
  <c r="D216"/>
  <c r="D208"/>
  <c r="D200"/>
  <c r="D192"/>
  <c r="D184"/>
  <c r="D176"/>
  <c r="D168"/>
  <c r="D160"/>
  <c r="D152"/>
  <c r="D144"/>
  <c r="D136"/>
  <c r="D128"/>
  <c r="D120"/>
  <c r="D112"/>
  <c r="D104"/>
  <c r="D96"/>
  <c r="D88"/>
  <c r="D80"/>
  <c r="D72"/>
  <c r="D64"/>
  <c r="D56"/>
  <c r="D48"/>
  <c r="D42"/>
  <c r="D35"/>
  <c r="D18"/>
  <c r="F18" s="1"/>
  <c r="G18" s="1"/>
  <c r="C19" s="1"/>
  <c r="D149"/>
  <c r="D125"/>
  <c r="D117"/>
  <c r="D109"/>
  <c r="D93"/>
  <c r="D77"/>
  <c r="D43"/>
  <c r="D49"/>
  <c r="D99"/>
  <c r="D25"/>
  <c r="D31"/>
  <c r="D53"/>
  <c r="D76"/>
  <c r="D105"/>
  <c r="D137"/>
  <c r="D169"/>
  <c r="D201"/>
  <c r="D233"/>
  <c r="D265"/>
  <c r="D297"/>
  <c r="D329"/>
  <c r="D361"/>
  <c r="D28"/>
  <c r="D40"/>
  <c r="D171"/>
  <c r="D19"/>
  <c r="D51"/>
  <c r="D195"/>
  <c r="D227"/>
  <c r="D259"/>
  <c r="D291"/>
  <c r="D323"/>
  <c r="D355"/>
  <c r="D27"/>
  <c r="D29"/>
  <c r="D33"/>
  <c r="D39"/>
  <c r="D55"/>
  <c r="D57"/>
  <c r="D59"/>
  <c r="D75"/>
  <c r="D91"/>
  <c r="D123"/>
  <c r="D155"/>
  <c r="D187"/>
  <c r="D219"/>
  <c r="D251"/>
  <c r="D283"/>
  <c r="D315"/>
  <c r="D347"/>
  <c r="D36"/>
  <c r="D83"/>
  <c r="D21"/>
  <c r="D47"/>
  <c r="D73"/>
  <c r="D131"/>
  <c r="D163"/>
  <c r="D44"/>
  <c r="D46"/>
  <c r="D61"/>
  <c r="D78"/>
  <c r="D97"/>
  <c r="D129"/>
  <c r="D161"/>
  <c r="D193"/>
  <c r="D225"/>
  <c r="D257"/>
  <c r="D289"/>
  <c r="D321"/>
  <c r="D353"/>
  <c r="M19" l="1"/>
  <c r="N19" s="1"/>
  <c r="J20" s="1"/>
  <c r="L20" s="1"/>
  <c r="M20" s="1"/>
  <c r="E19"/>
  <c r="F19" s="1"/>
  <c r="G19" s="1"/>
  <c r="C20" s="1"/>
  <c r="N20" l="1"/>
  <c r="J21" s="1"/>
  <c r="L21" s="1"/>
  <c r="M21" s="1"/>
  <c r="E20"/>
  <c r="F20" s="1"/>
  <c r="G20" s="1"/>
  <c r="C21" s="1"/>
  <c r="N21" l="1"/>
  <c r="J22" s="1"/>
  <c r="L22" s="1"/>
  <c r="M22" s="1"/>
  <c r="E21"/>
  <c r="F21" s="1"/>
  <c r="G21" s="1"/>
  <c r="C22" s="1"/>
  <c r="N22" l="1"/>
  <c r="J23" s="1"/>
  <c r="L23" s="1"/>
  <c r="M23" s="1"/>
  <c r="E22"/>
  <c r="F22" s="1"/>
  <c r="G22" s="1"/>
  <c r="C23" s="1"/>
  <c r="N23" l="1"/>
  <c r="J24" s="1"/>
  <c r="L24" s="1"/>
  <c r="M24" s="1"/>
  <c r="E23"/>
  <c r="F23" s="1"/>
  <c r="G23" s="1"/>
  <c r="C24" s="1"/>
  <c r="N24" l="1"/>
  <c r="J25" s="1"/>
  <c r="L25" s="1"/>
  <c r="M25" s="1"/>
  <c r="E24"/>
  <c r="F24" s="1"/>
  <c r="G24" s="1"/>
  <c r="C25" s="1"/>
  <c r="N25" l="1"/>
  <c r="J26" s="1"/>
  <c r="L26" s="1"/>
  <c r="M26" s="1"/>
  <c r="E25"/>
  <c r="F25" s="1"/>
  <c r="G25" s="1"/>
  <c r="C26" s="1"/>
  <c r="N26" l="1"/>
  <c r="J27" s="1"/>
  <c r="L27" s="1"/>
  <c r="M27" s="1"/>
  <c r="E26"/>
  <c r="F26" s="1"/>
  <c r="G26" s="1"/>
  <c r="C27" s="1"/>
  <c r="N27" l="1"/>
  <c r="J28" s="1"/>
  <c r="L28" s="1"/>
  <c r="M28" s="1"/>
  <c r="E27"/>
  <c r="F27" s="1"/>
  <c r="G27" s="1"/>
  <c r="C28" s="1"/>
  <c r="N28" l="1"/>
  <c r="J29" s="1"/>
  <c r="L29" s="1"/>
  <c r="M29" s="1"/>
  <c r="E28"/>
  <c r="F28" s="1"/>
  <c r="G28" s="1"/>
  <c r="C29" s="1"/>
  <c r="N29" l="1"/>
  <c r="J30" s="1"/>
  <c r="L30" s="1"/>
  <c r="M30" s="1"/>
  <c r="E29"/>
  <c r="F29" s="1"/>
  <c r="G29" s="1"/>
  <c r="C30" s="1"/>
  <c r="N30" l="1"/>
  <c r="J31" s="1"/>
  <c r="L31" s="1"/>
  <c r="M31" s="1"/>
  <c r="E30"/>
  <c r="F30" s="1"/>
  <c r="G30" s="1"/>
  <c r="C31" s="1"/>
  <c r="N31" l="1"/>
  <c r="J32" s="1"/>
  <c r="L32" s="1"/>
  <c r="M32" s="1"/>
  <c r="E31"/>
  <c r="F31" s="1"/>
  <c r="G31" s="1"/>
  <c r="C32" s="1"/>
  <c r="N32" l="1"/>
  <c r="J33" s="1"/>
  <c r="L33" s="1"/>
  <c r="M33" s="1"/>
  <c r="E32"/>
  <c r="F32" s="1"/>
  <c r="G32" s="1"/>
  <c r="C33" s="1"/>
  <c r="N33" l="1"/>
  <c r="J34" s="1"/>
  <c r="L34" s="1"/>
  <c r="M34" s="1"/>
  <c r="E33"/>
  <c r="F33" s="1"/>
  <c r="G33" s="1"/>
  <c r="C34" s="1"/>
  <c r="N34" l="1"/>
  <c r="J35" s="1"/>
  <c r="L35" s="1"/>
  <c r="M35" s="1"/>
  <c r="E34"/>
  <c r="F34" s="1"/>
  <c r="G34" s="1"/>
  <c r="C35" s="1"/>
  <c r="N35" l="1"/>
  <c r="J36" s="1"/>
  <c r="L36" s="1"/>
  <c r="M36" s="1"/>
  <c r="E35"/>
  <c r="F35" s="1"/>
  <c r="G35" s="1"/>
  <c r="C36" s="1"/>
  <c r="N36" l="1"/>
  <c r="J37" s="1"/>
  <c r="L37" s="1"/>
  <c r="M37" s="1"/>
  <c r="E36"/>
  <c r="F36" s="1"/>
  <c r="G36" s="1"/>
  <c r="C37" s="1"/>
  <c r="N37" l="1"/>
  <c r="J38" s="1"/>
  <c r="L38" s="1"/>
  <c r="M38" s="1"/>
  <c r="E37"/>
  <c r="F37" s="1"/>
  <c r="G37" s="1"/>
  <c r="C38" s="1"/>
  <c r="N38" l="1"/>
  <c r="J39" s="1"/>
  <c r="L39" s="1"/>
  <c r="M39" s="1"/>
  <c r="E38"/>
  <c r="F38" s="1"/>
  <c r="G38" s="1"/>
  <c r="C39" s="1"/>
  <c r="N39" l="1"/>
  <c r="J40" s="1"/>
  <c r="L40" s="1"/>
  <c r="M40" s="1"/>
  <c r="E39"/>
  <c r="F39" s="1"/>
  <c r="G39" s="1"/>
  <c r="C40" s="1"/>
  <c r="N40" l="1"/>
  <c r="J41" s="1"/>
  <c r="L41" s="1"/>
  <c r="M41" s="1"/>
  <c r="E40"/>
  <c r="F40" s="1"/>
  <c r="G40" s="1"/>
  <c r="C41" s="1"/>
  <c r="N41" l="1"/>
  <c r="J42" s="1"/>
  <c r="L42" s="1"/>
  <c r="M42" s="1"/>
  <c r="E41"/>
  <c r="F41" s="1"/>
  <c r="G41" s="1"/>
  <c r="C42" s="1"/>
  <c r="N42" l="1"/>
  <c r="J43" s="1"/>
  <c r="L43" s="1"/>
  <c r="M43" s="1"/>
  <c r="E42"/>
  <c r="F42" s="1"/>
  <c r="G42" s="1"/>
  <c r="C43" s="1"/>
  <c r="N43" l="1"/>
  <c r="J44" s="1"/>
  <c r="L44" s="1"/>
  <c r="M44" s="1"/>
  <c r="E43"/>
  <c r="F43" s="1"/>
  <c r="G43" s="1"/>
  <c r="C44" s="1"/>
  <c r="N44" l="1"/>
  <c r="J45" s="1"/>
  <c r="L45" s="1"/>
  <c r="M45" s="1"/>
  <c r="E44"/>
  <c r="F44" s="1"/>
  <c r="G44" s="1"/>
  <c r="C45" s="1"/>
  <c r="N45" l="1"/>
  <c r="J46" s="1"/>
  <c r="L46" s="1"/>
  <c r="M46" s="1"/>
  <c r="E45"/>
  <c r="F45" s="1"/>
  <c r="G45" s="1"/>
  <c r="C46" s="1"/>
  <c r="N46" l="1"/>
  <c r="J47" s="1"/>
  <c r="L47" s="1"/>
  <c r="M47" s="1"/>
  <c r="E46"/>
  <c r="F46" s="1"/>
  <c r="G46" s="1"/>
  <c r="C47" s="1"/>
  <c r="N47" l="1"/>
  <c r="J48" s="1"/>
  <c r="L48" s="1"/>
  <c r="M48" s="1"/>
  <c r="E47"/>
  <c r="F47" s="1"/>
  <c r="G47" s="1"/>
  <c r="C48" s="1"/>
  <c r="N48" l="1"/>
  <c r="J49" s="1"/>
  <c r="L49" s="1"/>
  <c r="M49" s="1"/>
  <c r="E48"/>
  <c r="F48" s="1"/>
  <c r="G48" s="1"/>
  <c r="C49" s="1"/>
  <c r="N49" l="1"/>
  <c r="J50" s="1"/>
  <c r="L50" s="1"/>
  <c r="M50" s="1"/>
  <c r="E49"/>
  <c r="F49" s="1"/>
  <c r="G49" s="1"/>
  <c r="C50" s="1"/>
  <c r="N50" l="1"/>
  <c r="J51" s="1"/>
  <c r="L51" s="1"/>
  <c r="M51" s="1"/>
  <c r="E50"/>
  <c r="F50" s="1"/>
  <c r="G50" s="1"/>
  <c r="C51" s="1"/>
  <c r="N51" l="1"/>
  <c r="J52" s="1"/>
  <c r="L52" s="1"/>
  <c r="M52" s="1"/>
  <c r="E51"/>
  <c r="F51" s="1"/>
  <c r="G51" s="1"/>
  <c r="C52" s="1"/>
  <c r="N52" l="1"/>
  <c r="J53" s="1"/>
  <c r="L53" s="1"/>
  <c r="M53" s="1"/>
  <c r="E52"/>
  <c r="F52" s="1"/>
  <c r="G52" s="1"/>
  <c r="C53" s="1"/>
  <c r="N53" l="1"/>
  <c r="J54" s="1"/>
  <c r="L54" s="1"/>
  <c r="M54" s="1"/>
  <c r="E53"/>
  <c r="F53" s="1"/>
  <c r="G53" s="1"/>
  <c r="C54" s="1"/>
  <c r="N54" l="1"/>
  <c r="J55" s="1"/>
  <c r="L55" s="1"/>
  <c r="M55" s="1"/>
  <c r="E54"/>
  <c r="F54" s="1"/>
  <c r="G54" s="1"/>
  <c r="C55" s="1"/>
  <c r="N55" l="1"/>
  <c r="J56" s="1"/>
  <c r="L56" s="1"/>
  <c r="M56" s="1"/>
  <c r="E55"/>
  <c r="F55" s="1"/>
  <c r="G55" s="1"/>
  <c r="C56" s="1"/>
  <c r="N56" l="1"/>
  <c r="J57" s="1"/>
  <c r="L57" s="1"/>
  <c r="M57" s="1"/>
  <c r="E56"/>
  <c r="F56" s="1"/>
  <c r="G56" s="1"/>
  <c r="C57" s="1"/>
  <c r="N57" l="1"/>
  <c r="J58" s="1"/>
  <c r="L58" s="1"/>
  <c r="M58" s="1"/>
  <c r="E57"/>
  <c r="F57" s="1"/>
  <c r="G57" s="1"/>
  <c r="C58" s="1"/>
  <c r="N58" l="1"/>
  <c r="J59" s="1"/>
  <c r="L59" s="1"/>
  <c r="M59" s="1"/>
  <c r="E58"/>
  <c r="F58" s="1"/>
  <c r="G58" s="1"/>
  <c r="C59" s="1"/>
  <c r="N59" l="1"/>
  <c r="J60" s="1"/>
  <c r="L60" s="1"/>
  <c r="M60" s="1"/>
  <c r="E59"/>
  <c r="F59" s="1"/>
  <c r="G59" s="1"/>
  <c r="C60" s="1"/>
  <c r="N60" l="1"/>
  <c r="J61" s="1"/>
  <c r="L61" s="1"/>
  <c r="M61" s="1"/>
  <c r="E60"/>
  <c r="F60" s="1"/>
  <c r="G60" s="1"/>
  <c r="C61" s="1"/>
  <c r="N61" l="1"/>
  <c r="J62" s="1"/>
  <c r="L62" s="1"/>
  <c r="M62" s="1"/>
  <c r="E61"/>
  <c r="F61" s="1"/>
  <c r="G61" s="1"/>
  <c r="C62" s="1"/>
  <c r="N62" l="1"/>
  <c r="J63" s="1"/>
  <c r="L63" s="1"/>
  <c r="M63" s="1"/>
  <c r="E62"/>
  <c r="F62" s="1"/>
  <c r="G62" s="1"/>
  <c r="C63" s="1"/>
  <c r="N63" l="1"/>
  <c r="J64" s="1"/>
  <c r="L64" s="1"/>
  <c r="M64" s="1"/>
  <c r="E63"/>
  <c r="F63" s="1"/>
  <c r="G63" s="1"/>
  <c r="C64" s="1"/>
  <c r="N64" l="1"/>
  <c r="J65" s="1"/>
  <c r="L65" s="1"/>
  <c r="M65" s="1"/>
  <c r="E64"/>
  <c r="F64" s="1"/>
  <c r="G64" s="1"/>
  <c r="C65" s="1"/>
  <c r="N65" l="1"/>
  <c r="J66" s="1"/>
  <c r="L66" s="1"/>
  <c r="M66" s="1"/>
  <c r="E65"/>
  <c r="F65" s="1"/>
  <c r="G65" s="1"/>
  <c r="C66" s="1"/>
  <c r="N66" l="1"/>
  <c r="J67" s="1"/>
  <c r="L67" s="1"/>
  <c r="M67" s="1"/>
  <c r="E66"/>
  <c r="F66" s="1"/>
  <c r="G66" s="1"/>
  <c r="C67" s="1"/>
  <c r="N67" l="1"/>
  <c r="J68" s="1"/>
  <c r="L68" s="1"/>
  <c r="M68" s="1"/>
  <c r="E67"/>
  <c r="F67" s="1"/>
  <c r="G67" s="1"/>
  <c r="C68" s="1"/>
  <c r="N68" l="1"/>
  <c r="J69" s="1"/>
  <c r="L69" s="1"/>
  <c r="M69" s="1"/>
  <c r="E68"/>
  <c r="F68" s="1"/>
  <c r="G68" s="1"/>
  <c r="C69" s="1"/>
  <c r="N69" l="1"/>
  <c r="J70" s="1"/>
  <c r="L70" s="1"/>
  <c r="M70" s="1"/>
  <c r="E69"/>
  <c r="F69" s="1"/>
  <c r="G69" s="1"/>
  <c r="C70" s="1"/>
  <c r="N70" l="1"/>
  <c r="J71" s="1"/>
  <c r="L71" s="1"/>
  <c r="M71" s="1"/>
  <c r="E70"/>
  <c r="F70" s="1"/>
  <c r="G70" s="1"/>
  <c r="C71" s="1"/>
  <c r="N71" l="1"/>
  <c r="J72" s="1"/>
  <c r="L72" s="1"/>
  <c r="M72" s="1"/>
  <c r="E71"/>
  <c r="F71" s="1"/>
  <c r="G71" s="1"/>
  <c r="C72" s="1"/>
  <c r="N72" l="1"/>
  <c r="J73" s="1"/>
  <c r="L73" s="1"/>
  <c r="M73" s="1"/>
  <c r="E72"/>
  <c r="F72" s="1"/>
  <c r="G72" s="1"/>
  <c r="C73" s="1"/>
  <c r="N73" l="1"/>
  <c r="J74" s="1"/>
  <c r="L74" s="1"/>
  <c r="M74" s="1"/>
  <c r="E73"/>
  <c r="F73" s="1"/>
  <c r="G73" s="1"/>
  <c r="C74" s="1"/>
  <c r="N74" l="1"/>
  <c r="J75" s="1"/>
  <c r="L75" s="1"/>
  <c r="M75" s="1"/>
  <c r="E74"/>
  <c r="F74" s="1"/>
  <c r="G74" s="1"/>
  <c r="C75" s="1"/>
  <c r="N75" l="1"/>
  <c r="J76" s="1"/>
  <c r="L76" s="1"/>
  <c r="M76" s="1"/>
  <c r="E75"/>
  <c r="F75" s="1"/>
  <c r="G75" s="1"/>
  <c r="C76" s="1"/>
  <c r="N76" l="1"/>
  <c r="J77" s="1"/>
  <c r="L77" s="1"/>
  <c r="M77" s="1"/>
  <c r="E76"/>
  <c r="F76" s="1"/>
  <c r="G76" s="1"/>
  <c r="C77" s="1"/>
  <c r="N77" l="1"/>
  <c r="J78" s="1"/>
  <c r="L78" s="1"/>
  <c r="M78" s="1"/>
  <c r="E77"/>
  <c r="F77" s="1"/>
  <c r="G77" s="1"/>
  <c r="C78" s="1"/>
  <c r="N78" l="1"/>
  <c r="J79" s="1"/>
  <c r="L79" s="1"/>
  <c r="M79" s="1"/>
  <c r="E78"/>
  <c r="F78" s="1"/>
  <c r="G78" s="1"/>
  <c r="C79" s="1"/>
  <c r="N79" l="1"/>
  <c r="J80" s="1"/>
  <c r="L80" s="1"/>
  <c r="M80" s="1"/>
  <c r="E79"/>
  <c r="F79" s="1"/>
  <c r="G79" s="1"/>
  <c r="C80" s="1"/>
  <c r="N80" l="1"/>
  <c r="J81" s="1"/>
  <c r="L81" s="1"/>
  <c r="M81" s="1"/>
  <c r="E80"/>
  <c r="F80" s="1"/>
  <c r="G80" s="1"/>
  <c r="C81" s="1"/>
  <c r="N81" l="1"/>
  <c r="J82" s="1"/>
  <c r="L82" s="1"/>
  <c r="M82" s="1"/>
  <c r="E81"/>
  <c r="F81" s="1"/>
  <c r="G81" s="1"/>
  <c r="C82" s="1"/>
  <c r="N82" l="1"/>
  <c r="J83" s="1"/>
  <c r="L83" s="1"/>
  <c r="M83" s="1"/>
  <c r="E82"/>
  <c r="F82" s="1"/>
  <c r="G82" s="1"/>
  <c r="C83" s="1"/>
  <c r="N83" l="1"/>
  <c r="J84" s="1"/>
  <c r="L84" s="1"/>
  <c r="M84" s="1"/>
  <c r="E83"/>
  <c r="F83" s="1"/>
  <c r="G83" s="1"/>
  <c r="C84" s="1"/>
  <c r="N84" l="1"/>
  <c r="J85" s="1"/>
  <c r="L85" s="1"/>
  <c r="M85" s="1"/>
  <c r="E84"/>
  <c r="F84" s="1"/>
  <c r="G84" s="1"/>
  <c r="C85" s="1"/>
  <c r="N85" l="1"/>
  <c r="J86" s="1"/>
  <c r="L86" s="1"/>
  <c r="M86" s="1"/>
  <c r="E85"/>
  <c r="F85" s="1"/>
  <c r="G85" s="1"/>
  <c r="C86" s="1"/>
  <c r="N86" l="1"/>
  <c r="J87" s="1"/>
  <c r="L87" s="1"/>
  <c r="M87" s="1"/>
  <c r="E86"/>
  <c r="F86" s="1"/>
  <c r="G86" s="1"/>
  <c r="C87" s="1"/>
  <c r="N87" l="1"/>
  <c r="J88" s="1"/>
  <c r="L88" s="1"/>
  <c r="M88" s="1"/>
  <c r="E87"/>
  <c r="F87" s="1"/>
  <c r="G87" s="1"/>
  <c r="C88" s="1"/>
  <c r="N88" l="1"/>
  <c r="J89" s="1"/>
  <c r="L89" s="1"/>
  <c r="M89" s="1"/>
  <c r="E88"/>
  <c r="F88" s="1"/>
  <c r="G88" s="1"/>
  <c r="C89" s="1"/>
  <c r="N89" l="1"/>
  <c r="J90" s="1"/>
  <c r="L90" s="1"/>
  <c r="M90" s="1"/>
  <c r="E89"/>
  <c r="F89" s="1"/>
  <c r="G89" s="1"/>
  <c r="C90" s="1"/>
  <c r="N90" l="1"/>
  <c r="J91" s="1"/>
  <c r="L91" s="1"/>
  <c r="M91" s="1"/>
  <c r="E90"/>
  <c r="F90" s="1"/>
  <c r="G90" s="1"/>
  <c r="C91" s="1"/>
  <c r="N91" l="1"/>
  <c r="J92" s="1"/>
  <c r="L92" s="1"/>
  <c r="M92" s="1"/>
  <c r="E91"/>
  <c r="F91" s="1"/>
  <c r="G91" s="1"/>
  <c r="C92" s="1"/>
  <c r="N92" l="1"/>
  <c r="J93" s="1"/>
  <c r="L93" s="1"/>
  <c r="M93" s="1"/>
  <c r="E92"/>
  <c r="F92" s="1"/>
  <c r="G92" s="1"/>
  <c r="C93" s="1"/>
  <c r="N93" l="1"/>
  <c r="J94" s="1"/>
  <c r="L94" s="1"/>
  <c r="M94" s="1"/>
  <c r="E93"/>
  <c r="F93" s="1"/>
  <c r="G93" s="1"/>
  <c r="C94" s="1"/>
  <c r="N94" l="1"/>
  <c r="J95" s="1"/>
  <c r="L95" s="1"/>
  <c r="M95" s="1"/>
  <c r="E94"/>
  <c r="F94" s="1"/>
  <c r="G94" s="1"/>
  <c r="C95" s="1"/>
  <c r="N95" l="1"/>
  <c r="J96" s="1"/>
  <c r="L96" s="1"/>
  <c r="M96" s="1"/>
  <c r="E95"/>
  <c r="F95" s="1"/>
  <c r="G95" s="1"/>
  <c r="C96" s="1"/>
  <c r="N96" l="1"/>
  <c r="J97" s="1"/>
  <c r="L97" s="1"/>
  <c r="M97" s="1"/>
  <c r="E96"/>
  <c r="F96" s="1"/>
  <c r="G96" s="1"/>
  <c r="C97" s="1"/>
  <c r="N97" l="1"/>
  <c r="J98" s="1"/>
  <c r="L98" s="1"/>
  <c r="M98" s="1"/>
  <c r="E97"/>
  <c r="F97" s="1"/>
  <c r="G97" s="1"/>
  <c r="C98" s="1"/>
  <c r="N98" l="1"/>
  <c r="J99" s="1"/>
  <c r="L99" s="1"/>
  <c r="M99" s="1"/>
  <c r="E98"/>
  <c r="F98" s="1"/>
  <c r="G98" s="1"/>
  <c r="C99" s="1"/>
  <c r="N99" l="1"/>
  <c r="J100" s="1"/>
  <c r="L100" s="1"/>
  <c r="M100" s="1"/>
  <c r="E99"/>
  <c r="F99" s="1"/>
  <c r="G99" s="1"/>
  <c r="C100" s="1"/>
  <c r="N100" l="1"/>
  <c r="J101" s="1"/>
  <c r="L101" s="1"/>
  <c r="M101" s="1"/>
  <c r="E100"/>
  <c r="F100" s="1"/>
  <c r="G100" s="1"/>
  <c r="C101" s="1"/>
  <c r="N101" l="1"/>
  <c r="J102" s="1"/>
  <c r="L102" s="1"/>
  <c r="M102" s="1"/>
  <c r="E101"/>
  <c r="F101" s="1"/>
  <c r="G101" s="1"/>
  <c r="C102" s="1"/>
  <c r="N102" l="1"/>
  <c r="J103" s="1"/>
  <c r="L103" s="1"/>
  <c r="M103" s="1"/>
  <c r="E102"/>
  <c r="F102" s="1"/>
  <c r="G102" s="1"/>
  <c r="C103" s="1"/>
  <c r="N103" l="1"/>
  <c r="J104" s="1"/>
  <c r="L104" s="1"/>
  <c r="M104" s="1"/>
  <c r="E103"/>
  <c r="F103" s="1"/>
  <c r="G103" s="1"/>
  <c r="C104" s="1"/>
  <c r="N104" l="1"/>
  <c r="J105" s="1"/>
  <c r="L105" s="1"/>
  <c r="M105" s="1"/>
  <c r="E104"/>
  <c r="F104" s="1"/>
  <c r="G104" s="1"/>
  <c r="C105" s="1"/>
  <c r="N105" l="1"/>
  <c r="J106" s="1"/>
  <c r="L106" s="1"/>
  <c r="M106" s="1"/>
  <c r="E105"/>
  <c r="F105" s="1"/>
  <c r="G105" s="1"/>
  <c r="C106" s="1"/>
  <c r="N106" l="1"/>
  <c r="J107" s="1"/>
  <c r="L107" s="1"/>
  <c r="M107" s="1"/>
  <c r="E106"/>
  <c r="F106" s="1"/>
  <c r="G106" s="1"/>
  <c r="C107" s="1"/>
  <c r="N107" l="1"/>
  <c r="J108" s="1"/>
  <c r="L108" s="1"/>
  <c r="M108" s="1"/>
  <c r="E107"/>
  <c r="F107" s="1"/>
  <c r="G107" s="1"/>
  <c r="C108" s="1"/>
  <c r="N108" l="1"/>
  <c r="J109" s="1"/>
  <c r="L109" s="1"/>
  <c r="M109" s="1"/>
  <c r="E108"/>
  <c r="F108" s="1"/>
  <c r="G108" s="1"/>
  <c r="C109" s="1"/>
  <c r="N109" l="1"/>
  <c r="J110" s="1"/>
  <c r="L110" s="1"/>
  <c r="M110" s="1"/>
  <c r="E109"/>
  <c r="F109" s="1"/>
  <c r="G109" s="1"/>
  <c r="C110" s="1"/>
  <c r="N110" l="1"/>
  <c r="J111" s="1"/>
  <c r="L111" s="1"/>
  <c r="M111" s="1"/>
  <c r="E110"/>
  <c r="F110" s="1"/>
  <c r="G110" s="1"/>
  <c r="C111" s="1"/>
  <c r="N111" l="1"/>
  <c r="J112" s="1"/>
  <c r="L112" s="1"/>
  <c r="M112" s="1"/>
  <c r="E111"/>
  <c r="F111" s="1"/>
  <c r="G111" s="1"/>
  <c r="C112" s="1"/>
  <c r="N112" l="1"/>
  <c r="J113" s="1"/>
  <c r="L113" s="1"/>
  <c r="M113" s="1"/>
  <c r="E112"/>
  <c r="F112" s="1"/>
  <c r="G112" s="1"/>
  <c r="C113" s="1"/>
  <c r="N113" l="1"/>
  <c r="J114" s="1"/>
  <c r="L114" s="1"/>
  <c r="M114" s="1"/>
  <c r="E113"/>
  <c r="F113" s="1"/>
  <c r="G113" s="1"/>
  <c r="C114" s="1"/>
  <c r="N114" l="1"/>
  <c r="J115" s="1"/>
  <c r="L115" s="1"/>
  <c r="M115" s="1"/>
  <c r="E114"/>
  <c r="F114" s="1"/>
  <c r="G114" s="1"/>
  <c r="C115" s="1"/>
  <c r="N115" l="1"/>
  <c r="J116" s="1"/>
  <c r="L116" s="1"/>
  <c r="M116" s="1"/>
  <c r="E115"/>
  <c r="F115" s="1"/>
  <c r="G115" s="1"/>
  <c r="C116" s="1"/>
  <c r="N116" l="1"/>
  <c r="J117" s="1"/>
  <c r="L117" s="1"/>
  <c r="M117" s="1"/>
  <c r="E116"/>
  <c r="F116" s="1"/>
  <c r="G116" s="1"/>
  <c r="C117" s="1"/>
  <c r="N117" l="1"/>
  <c r="J118" s="1"/>
  <c r="L118" s="1"/>
  <c r="M118" s="1"/>
  <c r="E117"/>
  <c r="F117" s="1"/>
  <c r="G117" s="1"/>
  <c r="C118" s="1"/>
  <c r="N118" l="1"/>
  <c r="J119" s="1"/>
  <c r="L119" s="1"/>
  <c r="M119" s="1"/>
  <c r="E118"/>
  <c r="F118" s="1"/>
  <c r="G118" s="1"/>
  <c r="C119" s="1"/>
  <c r="N119" l="1"/>
  <c r="J120" s="1"/>
  <c r="L120" s="1"/>
  <c r="M120" s="1"/>
  <c r="E119"/>
  <c r="F119" s="1"/>
  <c r="G119" s="1"/>
  <c r="C120" s="1"/>
  <c r="N120" l="1"/>
  <c r="J121" s="1"/>
  <c r="L121" s="1"/>
  <c r="M121" s="1"/>
  <c r="E120"/>
  <c r="F120" s="1"/>
  <c r="G120" s="1"/>
  <c r="C121" s="1"/>
  <c r="N121" l="1"/>
  <c r="J122" s="1"/>
  <c r="L122" s="1"/>
  <c r="M122" s="1"/>
  <c r="E121"/>
  <c r="F121" s="1"/>
  <c r="G121" s="1"/>
  <c r="C122" s="1"/>
  <c r="N122" l="1"/>
  <c r="J123" s="1"/>
  <c r="L123" s="1"/>
  <c r="M123" s="1"/>
  <c r="E122"/>
  <c r="F122" s="1"/>
  <c r="G122" s="1"/>
  <c r="C123" s="1"/>
  <c r="N123" l="1"/>
  <c r="J124" s="1"/>
  <c r="L124" s="1"/>
  <c r="M124" s="1"/>
  <c r="E123"/>
  <c r="F123" s="1"/>
  <c r="G123" s="1"/>
  <c r="C124" s="1"/>
  <c r="N124" l="1"/>
  <c r="J125" s="1"/>
  <c r="L125" s="1"/>
  <c r="M125" s="1"/>
  <c r="E124"/>
  <c r="F124" s="1"/>
  <c r="G124" s="1"/>
  <c r="C125" s="1"/>
  <c r="N125" l="1"/>
  <c r="J126" s="1"/>
  <c r="L126" s="1"/>
  <c r="M126" s="1"/>
  <c r="E125"/>
  <c r="F125" s="1"/>
  <c r="G125" s="1"/>
  <c r="C126" s="1"/>
  <c r="N126" l="1"/>
  <c r="J127" s="1"/>
  <c r="L127" s="1"/>
  <c r="M127" s="1"/>
  <c r="E126"/>
  <c r="F126" s="1"/>
  <c r="G126" s="1"/>
  <c r="C127" s="1"/>
  <c r="N127" l="1"/>
  <c r="J128" s="1"/>
  <c r="L128" s="1"/>
  <c r="M128" s="1"/>
  <c r="E127"/>
  <c r="F127" s="1"/>
  <c r="G127" s="1"/>
  <c r="C128" s="1"/>
  <c r="N128" l="1"/>
  <c r="J129" s="1"/>
  <c r="L129" s="1"/>
  <c r="M129" s="1"/>
  <c r="E128"/>
  <c r="F128" s="1"/>
  <c r="G128" s="1"/>
  <c r="C129" s="1"/>
  <c r="N129" l="1"/>
  <c r="J130" s="1"/>
  <c r="L130" s="1"/>
  <c r="M130" s="1"/>
  <c r="E129"/>
  <c r="F129" s="1"/>
  <c r="G129" s="1"/>
  <c r="C130" s="1"/>
  <c r="N130" l="1"/>
  <c r="J131" s="1"/>
  <c r="L131" s="1"/>
  <c r="M131" s="1"/>
  <c r="E130"/>
  <c r="F130" s="1"/>
  <c r="G130" s="1"/>
  <c r="C131" s="1"/>
  <c r="N131" l="1"/>
  <c r="J132" s="1"/>
  <c r="L132" s="1"/>
  <c r="M132" s="1"/>
  <c r="E131"/>
  <c r="F131" s="1"/>
  <c r="G131" s="1"/>
  <c r="C132" s="1"/>
  <c r="N132" l="1"/>
  <c r="J133" s="1"/>
  <c r="L133" s="1"/>
  <c r="M133" s="1"/>
  <c r="E132"/>
  <c r="F132" s="1"/>
  <c r="G132" s="1"/>
  <c r="C133" s="1"/>
  <c r="N133" l="1"/>
  <c r="J134" s="1"/>
  <c r="L134" s="1"/>
  <c r="M134" s="1"/>
  <c r="E133"/>
  <c r="F133" s="1"/>
  <c r="G133" s="1"/>
  <c r="C134" s="1"/>
  <c r="N134" l="1"/>
  <c r="J135" s="1"/>
  <c r="L135" s="1"/>
  <c r="M135" s="1"/>
  <c r="E134"/>
  <c r="F134" s="1"/>
  <c r="G134" s="1"/>
  <c r="C135" s="1"/>
  <c r="N135" l="1"/>
  <c r="J136" s="1"/>
  <c r="L136" s="1"/>
  <c r="M136" s="1"/>
  <c r="E135"/>
  <c r="F135" s="1"/>
  <c r="G135" s="1"/>
  <c r="C136" s="1"/>
  <c r="N136" l="1"/>
  <c r="J137" s="1"/>
  <c r="L137" s="1"/>
  <c r="M137" s="1"/>
  <c r="E136"/>
  <c r="F136" s="1"/>
  <c r="G136" s="1"/>
  <c r="C137" s="1"/>
  <c r="N137" l="1"/>
  <c r="J138" s="1"/>
  <c r="L138" s="1"/>
  <c r="M138" s="1"/>
  <c r="E137"/>
  <c r="F137" s="1"/>
  <c r="G137" s="1"/>
  <c r="C138" s="1"/>
  <c r="N138" l="1"/>
  <c r="J139" s="1"/>
  <c r="L139" s="1"/>
  <c r="M139" s="1"/>
  <c r="E138"/>
  <c r="F138" s="1"/>
  <c r="G138" s="1"/>
  <c r="C139" s="1"/>
  <c r="N139" l="1"/>
  <c r="J140" s="1"/>
  <c r="L140" s="1"/>
  <c r="M140" s="1"/>
  <c r="E139"/>
  <c r="F139" s="1"/>
  <c r="G139" s="1"/>
  <c r="C140" s="1"/>
  <c r="N140" l="1"/>
  <c r="J141" s="1"/>
  <c r="L141" s="1"/>
  <c r="M141" s="1"/>
  <c r="E140"/>
  <c r="F140" s="1"/>
  <c r="G140" s="1"/>
  <c r="C141" s="1"/>
  <c r="N141" l="1"/>
  <c r="J142" s="1"/>
  <c r="L142" s="1"/>
  <c r="M142" s="1"/>
  <c r="E141"/>
  <c r="F141" s="1"/>
  <c r="G141" s="1"/>
  <c r="C142" s="1"/>
  <c r="N142" l="1"/>
  <c r="J143" s="1"/>
  <c r="L143" s="1"/>
  <c r="M143" s="1"/>
  <c r="E142"/>
  <c r="F142" s="1"/>
  <c r="G142" s="1"/>
  <c r="C143" s="1"/>
  <c r="N143" l="1"/>
  <c r="J144" s="1"/>
  <c r="L144" s="1"/>
  <c r="M144" s="1"/>
  <c r="E143"/>
  <c r="F143" s="1"/>
  <c r="G143" s="1"/>
  <c r="C144" s="1"/>
  <c r="N144" l="1"/>
  <c r="J145" s="1"/>
  <c r="L145" s="1"/>
  <c r="M145" s="1"/>
  <c r="E144"/>
  <c r="F144" s="1"/>
  <c r="G144" s="1"/>
  <c r="C145" s="1"/>
  <c r="N145" l="1"/>
  <c r="J146" s="1"/>
  <c r="L146" s="1"/>
  <c r="M146" s="1"/>
  <c r="E145"/>
  <c r="F145" s="1"/>
  <c r="G145" s="1"/>
  <c r="C146" s="1"/>
  <c r="N146" l="1"/>
  <c r="J147" s="1"/>
  <c r="L147" s="1"/>
  <c r="M147" s="1"/>
  <c r="E146"/>
  <c r="F146" s="1"/>
  <c r="G146" s="1"/>
  <c r="C147" s="1"/>
  <c r="N147" l="1"/>
  <c r="J148" s="1"/>
  <c r="L148" s="1"/>
  <c r="M148" s="1"/>
  <c r="E147"/>
  <c r="F147" s="1"/>
  <c r="G147" s="1"/>
  <c r="C148" s="1"/>
  <c r="N148" l="1"/>
  <c r="J149" s="1"/>
  <c r="L149" s="1"/>
  <c r="M149" s="1"/>
  <c r="E148"/>
  <c r="F148" s="1"/>
  <c r="G148" s="1"/>
  <c r="C149" s="1"/>
  <c r="N149" l="1"/>
  <c r="J150" s="1"/>
  <c r="L150" s="1"/>
  <c r="M150" s="1"/>
  <c r="E149"/>
  <c r="F149" s="1"/>
  <c r="G149" s="1"/>
  <c r="C150" s="1"/>
  <c r="N150" l="1"/>
  <c r="J151" s="1"/>
  <c r="L151" s="1"/>
  <c r="M151" s="1"/>
  <c r="E150"/>
  <c r="F150" s="1"/>
  <c r="G150" s="1"/>
  <c r="C151" s="1"/>
  <c r="N151" l="1"/>
  <c r="J152" s="1"/>
  <c r="L152" s="1"/>
  <c r="M152" s="1"/>
  <c r="E151"/>
  <c r="F151" s="1"/>
  <c r="G151" s="1"/>
  <c r="C152" s="1"/>
  <c r="N152" l="1"/>
  <c r="J153" s="1"/>
  <c r="L153" s="1"/>
  <c r="M153" s="1"/>
  <c r="E152"/>
  <c r="F152" s="1"/>
  <c r="G152" s="1"/>
  <c r="C153" s="1"/>
  <c r="N153" l="1"/>
  <c r="J154" s="1"/>
  <c r="L154" s="1"/>
  <c r="M154" s="1"/>
  <c r="E153"/>
  <c r="F153" s="1"/>
  <c r="G153" s="1"/>
  <c r="C154" s="1"/>
  <c r="N154" l="1"/>
  <c r="J155" s="1"/>
  <c r="L155" s="1"/>
  <c r="M155" s="1"/>
  <c r="E154"/>
  <c r="F154" s="1"/>
  <c r="G154" s="1"/>
  <c r="C155" s="1"/>
  <c r="N155" l="1"/>
  <c r="J156" s="1"/>
  <c r="L156" s="1"/>
  <c r="M156" s="1"/>
  <c r="E155"/>
  <c r="F155" s="1"/>
  <c r="G155" s="1"/>
  <c r="C156" s="1"/>
  <c r="N156" l="1"/>
  <c r="J157" s="1"/>
  <c r="L157" s="1"/>
  <c r="M157" s="1"/>
  <c r="E156"/>
  <c r="F156" s="1"/>
  <c r="G156" s="1"/>
  <c r="C157" s="1"/>
  <c r="N157" l="1"/>
  <c r="J158" s="1"/>
  <c r="L158" s="1"/>
  <c r="M158" s="1"/>
  <c r="E157"/>
  <c r="F157" s="1"/>
  <c r="G157" s="1"/>
  <c r="C158" s="1"/>
  <c r="N158" l="1"/>
  <c r="J159" s="1"/>
  <c r="L159" s="1"/>
  <c r="M159" s="1"/>
  <c r="E158"/>
  <c r="F158" s="1"/>
  <c r="G158" s="1"/>
  <c r="C159" s="1"/>
  <c r="N159" l="1"/>
  <c r="J160" s="1"/>
  <c r="L160" s="1"/>
  <c r="M160" s="1"/>
  <c r="E159"/>
  <c r="F159" s="1"/>
  <c r="G159" s="1"/>
  <c r="C160" s="1"/>
  <c r="N160" l="1"/>
  <c r="J161" s="1"/>
  <c r="L161" s="1"/>
  <c r="M161" s="1"/>
  <c r="E160"/>
  <c r="F160" s="1"/>
  <c r="G160" s="1"/>
  <c r="C161" s="1"/>
  <c r="N161" l="1"/>
  <c r="J162" s="1"/>
  <c r="L162" s="1"/>
  <c r="M162" s="1"/>
  <c r="E161"/>
  <c r="F161" s="1"/>
  <c r="G161" s="1"/>
  <c r="C162" s="1"/>
  <c r="N162" l="1"/>
  <c r="J163" s="1"/>
  <c r="L163" s="1"/>
  <c r="M163" s="1"/>
  <c r="E162"/>
  <c r="F162" s="1"/>
  <c r="G162" s="1"/>
  <c r="C163" s="1"/>
  <c r="N163" l="1"/>
  <c r="J164" s="1"/>
  <c r="L164" s="1"/>
  <c r="M164" s="1"/>
  <c r="E163"/>
  <c r="F163" s="1"/>
  <c r="G163" s="1"/>
  <c r="C164" s="1"/>
  <c r="N164" l="1"/>
  <c r="J165" s="1"/>
  <c r="L165" s="1"/>
  <c r="M165" s="1"/>
  <c r="E164"/>
  <c r="F164" s="1"/>
  <c r="G164" s="1"/>
  <c r="C165" s="1"/>
  <c r="N165" l="1"/>
  <c r="J166" s="1"/>
  <c r="L166" s="1"/>
  <c r="M166" s="1"/>
  <c r="E165"/>
  <c r="F165" s="1"/>
  <c r="G165" s="1"/>
  <c r="C166" s="1"/>
  <c r="N166" l="1"/>
  <c r="J167" s="1"/>
  <c r="L167" s="1"/>
  <c r="M167" s="1"/>
  <c r="E166"/>
  <c r="F166" s="1"/>
  <c r="G166" s="1"/>
  <c r="C167" s="1"/>
  <c r="N167" l="1"/>
  <c r="J168" s="1"/>
  <c r="L168" s="1"/>
  <c r="M168" s="1"/>
  <c r="E167"/>
  <c r="F167" s="1"/>
  <c r="G167" s="1"/>
  <c r="C168" s="1"/>
  <c r="N168" l="1"/>
  <c r="J169" s="1"/>
  <c r="L169" s="1"/>
  <c r="M169" s="1"/>
  <c r="E168"/>
  <c r="F168" s="1"/>
  <c r="G168" s="1"/>
  <c r="C169" s="1"/>
  <c r="N169" l="1"/>
  <c r="J170" s="1"/>
  <c r="L170" s="1"/>
  <c r="M170" s="1"/>
  <c r="E169"/>
  <c r="F169" s="1"/>
  <c r="G169" s="1"/>
  <c r="C170" s="1"/>
  <c r="N170" l="1"/>
  <c r="J171" s="1"/>
  <c r="L171" s="1"/>
  <c r="M171" s="1"/>
  <c r="E170"/>
  <c r="F170" s="1"/>
  <c r="G170" s="1"/>
  <c r="C171" s="1"/>
  <c r="N171" l="1"/>
  <c r="J172" s="1"/>
  <c r="L172" s="1"/>
  <c r="M172" s="1"/>
  <c r="E171"/>
  <c r="F171" s="1"/>
  <c r="G171" s="1"/>
  <c r="C172" s="1"/>
  <c r="N172" l="1"/>
  <c r="J173" s="1"/>
  <c r="L173" s="1"/>
  <c r="M173" s="1"/>
  <c r="E172"/>
  <c r="F172" s="1"/>
  <c r="G172" s="1"/>
  <c r="C173" s="1"/>
  <c r="N173" l="1"/>
  <c r="J174" s="1"/>
  <c r="L174" s="1"/>
  <c r="M174" s="1"/>
  <c r="E173"/>
  <c r="F173" s="1"/>
  <c r="G173" s="1"/>
  <c r="C174" s="1"/>
  <c r="N174" l="1"/>
  <c r="J175" s="1"/>
  <c r="L175" s="1"/>
  <c r="M175" s="1"/>
  <c r="E174"/>
  <c r="F174" s="1"/>
  <c r="G174" s="1"/>
  <c r="C175" s="1"/>
  <c r="N175" l="1"/>
  <c r="J176" s="1"/>
  <c r="L176" s="1"/>
  <c r="M176" s="1"/>
  <c r="E175"/>
  <c r="F175" s="1"/>
  <c r="G175" s="1"/>
  <c r="C176" s="1"/>
  <c r="N176" l="1"/>
  <c r="J177" s="1"/>
  <c r="L177" s="1"/>
  <c r="M177" s="1"/>
  <c r="E176"/>
  <c r="F176" s="1"/>
  <c r="G176" s="1"/>
  <c r="C177" s="1"/>
  <c r="N177" l="1"/>
  <c r="J178" s="1"/>
  <c r="L178" s="1"/>
  <c r="M178" s="1"/>
  <c r="E177"/>
  <c r="F177" s="1"/>
  <c r="G177" s="1"/>
  <c r="C178" s="1"/>
  <c r="N178" l="1"/>
  <c r="J179" s="1"/>
  <c r="L179" s="1"/>
  <c r="M179" s="1"/>
  <c r="E178"/>
  <c r="F178" s="1"/>
  <c r="G178" s="1"/>
  <c r="C179" s="1"/>
  <c r="N179" l="1"/>
  <c r="J180" s="1"/>
  <c r="L180" s="1"/>
  <c r="M180" s="1"/>
  <c r="E179"/>
  <c r="F179" s="1"/>
  <c r="G179" s="1"/>
  <c r="C180" s="1"/>
  <c r="N180" l="1"/>
  <c r="J181" s="1"/>
  <c r="L181" s="1"/>
  <c r="M181" s="1"/>
  <c r="E180"/>
  <c r="F180" s="1"/>
  <c r="G180" s="1"/>
  <c r="C181" s="1"/>
  <c r="N181" l="1"/>
  <c r="J182" s="1"/>
  <c r="L182" s="1"/>
  <c r="M182" s="1"/>
  <c r="E181"/>
  <c r="F181" s="1"/>
  <c r="G181" s="1"/>
  <c r="C182" s="1"/>
  <c r="N182" l="1"/>
  <c r="J183" s="1"/>
  <c r="L183" s="1"/>
  <c r="M183" s="1"/>
  <c r="E182"/>
  <c r="F182" s="1"/>
  <c r="G182" s="1"/>
  <c r="C183" s="1"/>
  <c r="N183" l="1"/>
  <c r="J184" s="1"/>
  <c r="L184" s="1"/>
  <c r="M184" s="1"/>
  <c r="E183"/>
  <c r="F183" s="1"/>
  <c r="G183" s="1"/>
  <c r="C184" s="1"/>
  <c r="N184" l="1"/>
  <c r="J185" s="1"/>
  <c r="L185" s="1"/>
  <c r="M185" s="1"/>
  <c r="E184"/>
  <c r="F184" s="1"/>
  <c r="G184" s="1"/>
  <c r="C185" s="1"/>
  <c r="N185" l="1"/>
  <c r="J186" s="1"/>
  <c r="L186" s="1"/>
  <c r="M186" s="1"/>
  <c r="E185"/>
  <c r="F185" s="1"/>
  <c r="G185" s="1"/>
  <c r="C186" s="1"/>
  <c r="N186" l="1"/>
  <c r="J187" s="1"/>
  <c r="L187" s="1"/>
  <c r="M187" s="1"/>
  <c r="E186"/>
  <c r="F186" s="1"/>
  <c r="G186" s="1"/>
  <c r="C187" s="1"/>
  <c r="N187" l="1"/>
  <c r="J188" s="1"/>
  <c r="L188" s="1"/>
  <c r="M188" s="1"/>
  <c r="E187"/>
  <c r="F187" s="1"/>
  <c r="G187" s="1"/>
  <c r="C188" s="1"/>
  <c r="N188" l="1"/>
  <c r="J189" s="1"/>
  <c r="L189" s="1"/>
  <c r="M189" s="1"/>
  <c r="E188"/>
  <c r="F188" s="1"/>
  <c r="G188" s="1"/>
  <c r="C189" s="1"/>
  <c r="N189" l="1"/>
  <c r="J190" s="1"/>
  <c r="L190" s="1"/>
  <c r="M190" s="1"/>
  <c r="E189"/>
  <c r="F189" s="1"/>
  <c r="G189" s="1"/>
  <c r="C190" s="1"/>
  <c r="N190" l="1"/>
  <c r="J191" s="1"/>
  <c r="L191" s="1"/>
  <c r="M191" s="1"/>
  <c r="E190"/>
  <c r="F190" s="1"/>
  <c r="G190" s="1"/>
  <c r="C191" s="1"/>
  <c r="N191" l="1"/>
  <c r="J192" s="1"/>
  <c r="L192" s="1"/>
  <c r="M192" s="1"/>
  <c r="E191"/>
  <c r="F191" s="1"/>
  <c r="G191" s="1"/>
  <c r="C192" s="1"/>
  <c r="N192" l="1"/>
  <c r="J193" s="1"/>
  <c r="L193" s="1"/>
  <c r="M193" s="1"/>
  <c r="E192"/>
  <c r="F192" s="1"/>
  <c r="G192" s="1"/>
  <c r="C193" s="1"/>
  <c r="N193" l="1"/>
  <c r="J194" s="1"/>
  <c r="L194" s="1"/>
  <c r="M194" s="1"/>
  <c r="E193"/>
  <c r="F193" s="1"/>
  <c r="G193" s="1"/>
  <c r="C194" s="1"/>
  <c r="N194" l="1"/>
  <c r="J195" s="1"/>
  <c r="L195" s="1"/>
  <c r="M195" s="1"/>
  <c r="E194"/>
  <c r="F194" s="1"/>
  <c r="G194" s="1"/>
  <c r="C195" s="1"/>
  <c r="N195" l="1"/>
  <c r="J196" s="1"/>
  <c r="L196" s="1"/>
  <c r="M196" s="1"/>
  <c r="E195"/>
  <c r="F195" s="1"/>
  <c r="G195" s="1"/>
  <c r="C196" s="1"/>
  <c r="N196" l="1"/>
  <c r="J197" s="1"/>
  <c r="L197" s="1"/>
  <c r="M197" s="1"/>
  <c r="E196"/>
  <c r="F196" s="1"/>
  <c r="G196" s="1"/>
  <c r="C197" s="1"/>
  <c r="N197" l="1"/>
  <c r="J198" s="1"/>
  <c r="L198" s="1"/>
  <c r="M198" s="1"/>
  <c r="E197"/>
  <c r="F197" s="1"/>
  <c r="G197" s="1"/>
  <c r="C198" s="1"/>
  <c r="N198" l="1"/>
  <c r="J199" s="1"/>
  <c r="L199" s="1"/>
  <c r="M199" s="1"/>
  <c r="E198"/>
  <c r="F198" s="1"/>
  <c r="G198" s="1"/>
  <c r="C199" s="1"/>
  <c r="N199" l="1"/>
  <c r="J200" s="1"/>
  <c r="L200" s="1"/>
  <c r="M200" s="1"/>
  <c r="E199"/>
  <c r="F199" s="1"/>
  <c r="G199" s="1"/>
  <c r="C200" s="1"/>
  <c r="N200" l="1"/>
  <c r="J201" s="1"/>
  <c r="L201" s="1"/>
  <c r="M201" s="1"/>
  <c r="E200"/>
  <c r="F200" s="1"/>
  <c r="G200" s="1"/>
  <c r="C201" s="1"/>
  <c r="N201" l="1"/>
  <c r="J202" s="1"/>
  <c r="L202" s="1"/>
  <c r="M202" s="1"/>
  <c r="E201"/>
  <c r="F201" s="1"/>
  <c r="G201" s="1"/>
  <c r="C202" s="1"/>
  <c r="N202" l="1"/>
  <c r="J203" s="1"/>
  <c r="L203" s="1"/>
  <c r="M203" s="1"/>
  <c r="E202"/>
  <c r="F202" s="1"/>
  <c r="G202" s="1"/>
  <c r="C203" s="1"/>
  <c r="N203" l="1"/>
  <c r="J204" s="1"/>
  <c r="L204" s="1"/>
  <c r="M204" s="1"/>
  <c r="E203"/>
  <c r="F203" s="1"/>
  <c r="G203" s="1"/>
  <c r="C204" s="1"/>
  <c r="N204" l="1"/>
  <c r="J205" s="1"/>
  <c r="L205" s="1"/>
  <c r="M205" s="1"/>
  <c r="E204"/>
  <c r="F204" s="1"/>
  <c r="G204" s="1"/>
  <c r="C205" s="1"/>
  <c r="N205" l="1"/>
  <c r="J206" s="1"/>
  <c r="L206" s="1"/>
  <c r="M206" s="1"/>
  <c r="E205"/>
  <c r="F205" s="1"/>
  <c r="G205" s="1"/>
  <c r="C206" s="1"/>
  <c r="N206" l="1"/>
  <c r="J207" s="1"/>
  <c r="L207" s="1"/>
  <c r="M207" s="1"/>
  <c r="E206"/>
  <c r="F206" s="1"/>
  <c r="G206" s="1"/>
  <c r="C207" s="1"/>
  <c r="N207" l="1"/>
  <c r="J208" s="1"/>
  <c r="L208" s="1"/>
  <c r="M208" s="1"/>
  <c r="E207"/>
  <c r="F207" s="1"/>
  <c r="G207" s="1"/>
  <c r="C208" s="1"/>
  <c r="N208" l="1"/>
  <c r="J209" s="1"/>
  <c r="L209" s="1"/>
  <c r="M209" s="1"/>
  <c r="E208"/>
  <c r="F208" s="1"/>
  <c r="G208" s="1"/>
  <c r="C209" s="1"/>
  <c r="N209" l="1"/>
  <c r="J210" s="1"/>
  <c r="L210" s="1"/>
  <c r="M210" s="1"/>
  <c r="E209"/>
  <c r="F209" s="1"/>
  <c r="G209" s="1"/>
  <c r="C210" s="1"/>
  <c r="N210" l="1"/>
  <c r="J211" s="1"/>
  <c r="L211" s="1"/>
  <c r="M211" s="1"/>
  <c r="E210"/>
  <c r="F210" s="1"/>
  <c r="G210" s="1"/>
  <c r="C211" s="1"/>
  <c r="N211" l="1"/>
  <c r="J212" s="1"/>
  <c r="L212" s="1"/>
  <c r="M212" s="1"/>
  <c r="E211"/>
  <c r="F211" s="1"/>
  <c r="G211" s="1"/>
  <c r="C212" s="1"/>
  <c r="N212" l="1"/>
  <c r="J213" s="1"/>
  <c r="L213" s="1"/>
  <c r="M213" s="1"/>
  <c r="E212"/>
  <c r="F212" s="1"/>
  <c r="G212" s="1"/>
  <c r="C213" s="1"/>
  <c r="N213" l="1"/>
  <c r="J214" s="1"/>
  <c r="L214" s="1"/>
  <c r="M214" s="1"/>
  <c r="E213"/>
  <c r="F213" s="1"/>
  <c r="G213" s="1"/>
  <c r="C214" s="1"/>
  <c r="N214" l="1"/>
  <c r="J215" s="1"/>
  <c r="L215" s="1"/>
  <c r="M215" s="1"/>
  <c r="E214"/>
  <c r="F214" s="1"/>
  <c r="G214" s="1"/>
  <c r="C215" s="1"/>
  <c r="N215" l="1"/>
  <c r="J216" s="1"/>
  <c r="L216" s="1"/>
  <c r="M216" s="1"/>
  <c r="E215"/>
  <c r="F215" s="1"/>
  <c r="G215" s="1"/>
  <c r="C216" s="1"/>
  <c r="N216" l="1"/>
  <c r="J217" s="1"/>
  <c r="L217" s="1"/>
  <c r="M217" s="1"/>
  <c r="E216"/>
  <c r="F216" s="1"/>
  <c r="G216" s="1"/>
  <c r="C217" s="1"/>
  <c r="N217" l="1"/>
  <c r="J218" s="1"/>
  <c r="L218" s="1"/>
  <c r="M218" s="1"/>
  <c r="E217"/>
  <c r="F217" s="1"/>
  <c r="G217" s="1"/>
  <c r="C218" s="1"/>
  <c r="N218" l="1"/>
  <c r="J219" s="1"/>
  <c r="L219" s="1"/>
  <c r="M219" s="1"/>
  <c r="E218"/>
  <c r="F218" s="1"/>
  <c r="G218" s="1"/>
  <c r="C219" s="1"/>
  <c r="N219" l="1"/>
  <c r="J220" s="1"/>
  <c r="L220" s="1"/>
  <c r="M220" s="1"/>
  <c r="E219"/>
  <c r="F219" s="1"/>
  <c r="G219" s="1"/>
  <c r="C220" s="1"/>
  <c r="N220" l="1"/>
  <c r="J221" s="1"/>
  <c r="L221" s="1"/>
  <c r="M221" s="1"/>
  <c r="E220"/>
  <c r="F220" s="1"/>
  <c r="G220" s="1"/>
  <c r="C221" s="1"/>
  <c r="N221" l="1"/>
  <c r="J222" s="1"/>
  <c r="L222" s="1"/>
  <c r="M222" s="1"/>
  <c r="E221"/>
  <c r="F221" s="1"/>
  <c r="G221" s="1"/>
  <c r="C222" s="1"/>
  <c r="N222" l="1"/>
  <c r="J223" s="1"/>
  <c r="L223" s="1"/>
  <c r="M223" s="1"/>
  <c r="E222"/>
  <c r="F222" s="1"/>
  <c r="G222" s="1"/>
  <c r="C223" s="1"/>
  <c r="N223" l="1"/>
  <c r="J224" s="1"/>
  <c r="L224" s="1"/>
  <c r="M224" s="1"/>
  <c r="E223"/>
  <c r="F223" s="1"/>
  <c r="G223" s="1"/>
  <c r="C224" s="1"/>
  <c r="N224" l="1"/>
  <c r="J225" s="1"/>
  <c r="L225" s="1"/>
  <c r="M225" s="1"/>
  <c r="E224"/>
  <c r="F224" s="1"/>
  <c r="G224" s="1"/>
  <c r="C225" s="1"/>
  <c r="N225" l="1"/>
  <c r="J226" s="1"/>
  <c r="L226" s="1"/>
  <c r="M226" s="1"/>
  <c r="E225"/>
  <c r="F225" s="1"/>
  <c r="G225" s="1"/>
  <c r="C226" s="1"/>
  <c r="N226" l="1"/>
  <c r="J227" s="1"/>
  <c r="L227" s="1"/>
  <c r="M227" s="1"/>
  <c r="E226"/>
  <c r="F226" s="1"/>
  <c r="G226" s="1"/>
  <c r="C227" s="1"/>
  <c r="N227" l="1"/>
  <c r="J228" s="1"/>
  <c r="L228" s="1"/>
  <c r="M228" s="1"/>
  <c r="E227"/>
  <c r="F227" s="1"/>
  <c r="G227" s="1"/>
  <c r="C228" s="1"/>
  <c r="N228" l="1"/>
  <c r="J229" s="1"/>
  <c r="L229" s="1"/>
  <c r="M229" s="1"/>
  <c r="E228"/>
  <c r="F228" s="1"/>
  <c r="G228" s="1"/>
  <c r="C229" s="1"/>
  <c r="N229" l="1"/>
  <c r="J230" s="1"/>
  <c r="L230" s="1"/>
  <c r="M230" s="1"/>
  <c r="E229"/>
  <c r="F229" s="1"/>
  <c r="G229" s="1"/>
  <c r="C230" s="1"/>
  <c r="N230" l="1"/>
  <c r="J231" s="1"/>
  <c r="L231" s="1"/>
  <c r="M231" s="1"/>
  <c r="E230"/>
  <c r="F230" s="1"/>
  <c r="G230" s="1"/>
  <c r="C231" s="1"/>
  <c r="N231" l="1"/>
  <c r="J232" s="1"/>
  <c r="L232" s="1"/>
  <c r="M232" s="1"/>
  <c r="E231"/>
  <c r="F231" s="1"/>
  <c r="G231" s="1"/>
  <c r="C232" s="1"/>
  <c r="N232" l="1"/>
  <c r="J233" s="1"/>
  <c r="L233" s="1"/>
  <c r="M233" s="1"/>
  <c r="E232"/>
  <c r="F232" s="1"/>
  <c r="G232" s="1"/>
  <c r="C233" s="1"/>
  <c r="N233" l="1"/>
  <c r="J234" s="1"/>
  <c r="L234" s="1"/>
  <c r="M234" s="1"/>
  <c r="E233"/>
  <c r="F233" s="1"/>
  <c r="G233" s="1"/>
  <c r="C234" s="1"/>
  <c r="N234" l="1"/>
  <c r="J235" s="1"/>
  <c r="L235" s="1"/>
  <c r="M235" s="1"/>
  <c r="E234"/>
  <c r="F234" s="1"/>
  <c r="G234" s="1"/>
  <c r="C235" s="1"/>
  <c r="N235" l="1"/>
  <c r="J236" s="1"/>
  <c r="L236" s="1"/>
  <c r="M236" s="1"/>
  <c r="E235"/>
  <c r="F235" s="1"/>
  <c r="G235" s="1"/>
  <c r="C236" s="1"/>
  <c r="N236" l="1"/>
  <c r="J237" s="1"/>
  <c r="L237" s="1"/>
  <c r="M237" s="1"/>
  <c r="E236"/>
  <c r="F236" s="1"/>
  <c r="G236" s="1"/>
  <c r="C237" s="1"/>
  <c r="N237" l="1"/>
  <c r="J238" s="1"/>
  <c r="L238" s="1"/>
  <c r="M238" s="1"/>
  <c r="E237"/>
  <c r="F237" s="1"/>
  <c r="G237" s="1"/>
  <c r="C238" s="1"/>
  <c r="N238" l="1"/>
  <c r="J239" s="1"/>
  <c r="L239" s="1"/>
  <c r="M239" s="1"/>
  <c r="E238"/>
  <c r="F238" s="1"/>
  <c r="G238" s="1"/>
  <c r="C239" s="1"/>
  <c r="N239" l="1"/>
  <c r="J240" s="1"/>
  <c r="L240" s="1"/>
  <c r="M240" s="1"/>
  <c r="E239"/>
  <c r="F239" s="1"/>
  <c r="G239" s="1"/>
  <c r="C240" s="1"/>
  <c r="N240" l="1"/>
  <c r="J241" s="1"/>
  <c r="L241" s="1"/>
  <c r="M241" s="1"/>
  <c r="E240"/>
  <c r="F240" s="1"/>
  <c r="G240" s="1"/>
  <c r="C241" s="1"/>
  <c r="N241" l="1"/>
  <c r="J242" s="1"/>
  <c r="L242" s="1"/>
  <c r="M242" s="1"/>
  <c r="E241"/>
  <c r="F241" s="1"/>
  <c r="G241" s="1"/>
  <c r="C242" s="1"/>
  <c r="N242" l="1"/>
  <c r="J243" s="1"/>
  <c r="L243" s="1"/>
  <c r="M243" s="1"/>
  <c r="E242"/>
  <c r="F242" s="1"/>
  <c r="G242" s="1"/>
  <c r="C243" s="1"/>
  <c r="N243" l="1"/>
  <c r="J244" s="1"/>
  <c r="L244" s="1"/>
  <c r="M244" s="1"/>
  <c r="E243"/>
  <c r="F243" s="1"/>
  <c r="G243" s="1"/>
  <c r="C244" s="1"/>
  <c r="N244" l="1"/>
  <c r="J245" s="1"/>
  <c r="L245" s="1"/>
  <c r="M245" s="1"/>
  <c r="E244"/>
  <c r="F244" s="1"/>
  <c r="G244" s="1"/>
  <c r="C245" s="1"/>
  <c r="N245" l="1"/>
  <c r="J246" s="1"/>
  <c r="L246" s="1"/>
  <c r="M246" s="1"/>
  <c r="E245"/>
  <c r="F245" s="1"/>
  <c r="G245" s="1"/>
  <c r="C246" s="1"/>
  <c r="N246" l="1"/>
  <c r="J247" s="1"/>
  <c r="L247" s="1"/>
  <c r="M247" s="1"/>
  <c r="E246"/>
  <c r="F246" s="1"/>
  <c r="G246" s="1"/>
  <c r="C247" s="1"/>
  <c r="N247" l="1"/>
  <c r="J248" s="1"/>
  <c r="L248" s="1"/>
  <c r="M248" s="1"/>
  <c r="E247"/>
  <c r="F247" s="1"/>
  <c r="G247" s="1"/>
  <c r="C248" s="1"/>
  <c r="N248" l="1"/>
  <c r="J249" s="1"/>
  <c r="L249" s="1"/>
  <c r="M249" s="1"/>
  <c r="E248"/>
  <c r="F248" s="1"/>
  <c r="G248" s="1"/>
  <c r="C249" s="1"/>
  <c r="N249" l="1"/>
  <c r="J250" s="1"/>
  <c r="L250" s="1"/>
  <c r="M250" s="1"/>
  <c r="E249"/>
  <c r="F249" s="1"/>
  <c r="G249" s="1"/>
  <c r="C250" s="1"/>
  <c r="N250" l="1"/>
  <c r="J251" s="1"/>
  <c r="L251" s="1"/>
  <c r="M251" s="1"/>
  <c r="E250"/>
  <c r="F250" s="1"/>
  <c r="G250" s="1"/>
  <c r="C251" s="1"/>
  <c r="N251" l="1"/>
  <c r="J252" s="1"/>
  <c r="L252" s="1"/>
  <c r="M252" s="1"/>
  <c r="E251"/>
  <c r="F251" s="1"/>
  <c r="G251" s="1"/>
  <c r="C252" s="1"/>
  <c r="N252" l="1"/>
  <c r="J253" s="1"/>
  <c r="L253" s="1"/>
  <c r="M253" s="1"/>
  <c r="E252"/>
  <c r="F252" s="1"/>
  <c r="G252" s="1"/>
  <c r="C253" s="1"/>
  <c r="N253" l="1"/>
  <c r="J254" s="1"/>
  <c r="L254" s="1"/>
  <c r="M254" s="1"/>
  <c r="E253"/>
  <c r="F253" s="1"/>
  <c r="G253" s="1"/>
  <c r="C254" s="1"/>
  <c r="N254" l="1"/>
  <c r="J255" s="1"/>
  <c r="L255" s="1"/>
  <c r="M255" s="1"/>
  <c r="E254"/>
  <c r="F254" s="1"/>
  <c r="G254" s="1"/>
  <c r="C255" s="1"/>
  <c r="N255" l="1"/>
  <c r="J256" s="1"/>
  <c r="L256" s="1"/>
  <c r="M256" s="1"/>
  <c r="E255"/>
  <c r="F255" s="1"/>
  <c r="G255" s="1"/>
  <c r="C256" s="1"/>
  <c r="N256" l="1"/>
  <c r="J257" s="1"/>
  <c r="L257" s="1"/>
  <c r="M257" s="1"/>
  <c r="E256"/>
  <c r="F256" s="1"/>
  <c r="G256" s="1"/>
  <c r="C257" s="1"/>
  <c r="N257" l="1"/>
  <c r="J258" s="1"/>
  <c r="L258" s="1"/>
  <c r="M258" s="1"/>
  <c r="E257"/>
  <c r="F257" s="1"/>
  <c r="G257" s="1"/>
  <c r="C258" s="1"/>
  <c r="N258" l="1"/>
  <c r="J259" s="1"/>
  <c r="L259" s="1"/>
  <c r="M259" s="1"/>
  <c r="E258"/>
  <c r="F258" s="1"/>
  <c r="G258" s="1"/>
  <c r="C259" s="1"/>
  <c r="N259" l="1"/>
  <c r="J260" s="1"/>
  <c r="L260" s="1"/>
  <c r="M260" s="1"/>
  <c r="E259"/>
  <c r="F259" s="1"/>
  <c r="G259" s="1"/>
  <c r="C260" s="1"/>
  <c r="N260" l="1"/>
  <c r="J261" s="1"/>
  <c r="L261" s="1"/>
  <c r="M261" s="1"/>
  <c r="E260"/>
  <c r="F260" s="1"/>
  <c r="G260" s="1"/>
  <c r="C261" s="1"/>
  <c r="N261" l="1"/>
  <c r="J262" s="1"/>
  <c r="L262" s="1"/>
  <c r="M262" s="1"/>
  <c r="E261"/>
  <c r="F261" s="1"/>
  <c r="G261" s="1"/>
  <c r="C262" s="1"/>
  <c r="N262" l="1"/>
  <c r="J263" s="1"/>
  <c r="L263" s="1"/>
  <c r="M263" s="1"/>
  <c r="E262"/>
  <c r="F262" s="1"/>
  <c r="G262" s="1"/>
  <c r="C263" s="1"/>
  <c r="N263" l="1"/>
  <c r="J264" s="1"/>
  <c r="L264" s="1"/>
  <c r="M264" s="1"/>
  <c r="E263"/>
  <c r="F263" s="1"/>
  <c r="G263" s="1"/>
  <c r="C264" s="1"/>
  <c r="N264" l="1"/>
  <c r="J265" s="1"/>
  <c r="L265" s="1"/>
  <c r="M265" s="1"/>
  <c r="E264"/>
  <c r="F264" s="1"/>
  <c r="G264" s="1"/>
  <c r="C265" s="1"/>
  <c r="N265" l="1"/>
  <c r="J266" s="1"/>
  <c r="L266" s="1"/>
  <c r="M266" s="1"/>
  <c r="E265"/>
  <c r="F265" s="1"/>
  <c r="G265" s="1"/>
  <c r="C266" s="1"/>
  <c r="N266" l="1"/>
  <c r="J267" s="1"/>
  <c r="L267" s="1"/>
  <c r="M267" s="1"/>
  <c r="E266"/>
  <c r="F266" s="1"/>
  <c r="G266" s="1"/>
  <c r="C267" s="1"/>
  <c r="N267" l="1"/>
  <c r="J268" s="1"/>
  <c r="L268" s="1"/>
  <c r="M268" s="1"/>
  <c r="E267"/>
  <c r="F267" s="1"/>
  <c r="G267" s="1"/>
  <c r="C268" s="1"/>
  <c r="N268" l="1"/>
  <c r="J269" s="1"/>
  <c r="L269" s="1"/>
  <c r="M269" s="1"/>
  <c r="E268"/>
  <c r="F268" s="1"/>
  <c r="G268" s="1"/>
  <c r="C269" s="1"/>
  <c r="N269" l="1"/>
  <c r="J270" s="1"/>
  <c r="L270" s="1"/>
  <c r="M270" s="1"/>
  <c r="E269"/>
  <c r="F269" s="1"/>
  <c r="G269" s="1"/>
  <c r="C270" s="1"/>
  <c r="N270" l="1"/>
  <c r="J271" s="1"/>
  <c r="L271" s="1"/>
  <c r="M271" s="1"/>
  <c r="E270"/>
  <c r="F270" s="1"/>
  <c r="G270" s="1"/>
  <c r="C271" s="1"/>
  <c r="N271" l="1"/>
  <c r="J272" s="1"/>
  <c r="L272" s="1"/>
  <c r="M272" s="1"/>
  <c r="E271"/>
  <c r="F271" s="1"/>
  <c r="G271" s="1"/>
  <c r="C272" s="1"/>
  <c r="N272" l="1"/>
  <c r="J273" s="1"/>
  <c r="L273" s="1"/>
  <c r="M273" s="1"/>
  <c r="E272"/>
  <c r="F272" s="1"/>
  <c r="G272" s="1"/>
  <c r="C273" s="1"/>
  <c r="N273" l="1"/>
  <c r="J274" s="1"/>
  <c r="L274" s="1"/>
  <c r="M274" s="1"/>
  <c r="E273"/>
  <c r="F273" s="1"/>
  <c r="G273" s="1"/>
  <c r="C274" s="1"/>
  <c r="N274" l="1"/>
  <c r="J275" s="1"/>
  <c r="L275" s="1"/>
  <c r="M275" s="1"/>
  <c r="E274"/>
  <c r="F274" s="1"/>
  <c r="G274" s="1"/>
  <c r="C275" s="1"/>
  <c r="N275" l="1"/>
  <c r="J276" s="1"/>
  <c r="L276" s="1"/>
  <c r="M276" s="1"/>
  <c r="E275"/>
  <c r="F275" s="1"/>
  <c r="G275" s="1"/>
  <c r="C276" s="1"/>
  <c r="N276" l="1"/>
  <c r="J277" s="1"/>
  <c r="L277" s="1"/>
  <c r="M277" s="1"/>
  <c r="E276"/>
  <c r="F276" s="1"/>
  <c r="G276" s="1"/>
  <c r="C277" s="1"/>
  <c r="N277" l="1"/>
  <c r="J278" s="1"/>
  <c r="L278" s="1"/>
  <c r="M278" s="1"/>
  <c r="E277"/>
  <c r="F277" s="1"/>
  <c r="G277" s="1"/>
  <c r="C278" s="1"/>
  <c r="N278" l="1"/>
  <c r="J279" s="1"/>
  <c r="L279" s="1"/>
  <c r="M279" s="1"/>
  <c r="E278"/>
  <c r="F278" s="1"/>
  <c r="G278" s="1"/>
  <c r="C279" s="1"/>
  <c r="N279" l="1"/>
  <c r="J280" s="1"/>
  <c r="L280" s="1"/>
  <c r="M280" s="1"/>
  <c r="E279"/>
  <c r="F279" s="1"/>
  <c r="G279" s="1"/>
  <c r="C280" s="1"/>
  <c r="N280" l="1"/>
  <c r="J281" s="1"/>
  <c r="L281" s="1"/>
  <c r="M281" s="1"/>
  <c r="E280"/>
  <c r="F280" s="1"/>
  <c r="G280" s="1"/>
  <c r="C281" s="1"/>
  <c r="N281" l="1"/>
  <c r="J282" s="1"/>
  <c r="L282" s="1"/>
  <c r="M282" s="1"/>
  <c r="E281"/>
  <c r="F281" s="1"/>
  <c r="G281" s="1"/>
  <c r="C282" s="1"/>
  <c r="N282" l="1"/>
  <c r="J283" s="1"/>
  <c r="L283" s="1"/>
  <c r="M283" s="1"/>
  <c r="E282"/>
  <c r="F282" s="1"/>
  <c r="G282" s="1"/>
  <c r="C283" s="1"/>
  <c r="N283" l="1"/>
  <c r="J284" s="1"/>
  <c r="L284" s="1"/>
  <c r="M284" s="1"/>
  <c r="E283"/>
  <c r="F283" s="1"/>
  <c r="G283" s="1"/>
  <c r="C284" s="1"/>
  <c r="N284" l="1"/>
  <c r="J285" s="1"/>
  <c r="L285" s="1"/>
  <c r="M285" s="1"/>
  <c r="E284"/>
  <c r="F284" s="1"/>
  <c r="G284" s="1"/>
  <c r="C285" s="1"/>
  <c r="N285" l="1"/>
  <c r="J286" s="1"/>
  <c r="L286" s="1"/>
  <c r="M286" s="1"/>
  <c r="E285"/>
  <c r="F285" s="1"/>
  <c r="G285" s="1"/>
  <c r="C286" s="1"/>
  <c r="N286" l="1"/>
  <c r="J287" s="1"/>
  <c r="L287" s="1"/>
  <c r="M287" s="1"/>
  <c r="E286"/>
  <c r="F286" s="1"/>
  <c r="G286" s="1"/>
  <c r="C287" s="1"/>
  <c r="N287" l="1"/>
  <c r="J288" s="1"/>
  <c r="L288" s="1"/>
  <c r="M288" s="1"/>
  <c r="E287"/>
  <c r="F287" s="1"/>
  <c r="G287" s="1"/>
  <c r="C288" s="1"/>
  <c r="N288" l="1"/>
  <c r="J289" s="1"/>
  <c r="L289" s="1"/>
  <c r="M289" s="1"/>
  <c r="E288"/>
  <c r="F288" s="1"/>
  <c r="G288" s="1"/>
  <c r="C289" s="1"/>
  <c r="N289" l="1"/>
  <c r="J290" s="1"/>
  <c r="L290" s="1"/>
  <c r="M290" s="1"/>
  <c r="E289"/>
  <c r="F289" s="1"/>
  <c r="G289" s="1"/>
  <c r="C290" s="1"/>
  <c r="N290" l="1"/>
  <c r="J291" s="1"/>
  <c r="L291" s="1"/>
  <c r="M291" s="1"/>
  <c r="E290"/>
  <c r="F290" s="1"/>
  <c r="G290" s="1"/>
  <c r="C291" s="1"/>
  <c r="N291" l="1"/>
  <c r="J292" s="1"/>
  <c r="L292" s="1"/>
  <c r="M292" s="1"/>
  <c r="E291"/>
  <c r="F291" s="1"/>
  <c r="G291" s="1"/>
  <c r="C292" s="1"/>
  <c r="N292" l="1"/>
  <c r="J293" s="1"/>
  <c r="L293" s="1"/>
  <c r="M293" s="1"/>
  <c r="E292"/>
  <c r="F292" s="1"/>
  <c r="G292" s="1"/>
  <c r="C293" s="1"/>
  <c r="N293" l="1"/>
  <c r="J294" s="1"/>
  <c r="L294" s="1"/>
  <c r="M294" s="1"/>
  <c r="E293"/>
  <c r="F293" s="1"/>
  <c r="G293" s="1"/>
  <c r="C294" s="1"/>
  <c r="N294" l="1"/>
  <c r="J295" s="1"/>
  <c r="L295" s="1"/>
  <c r="M295" s="1"/>
  <c r="E294"/>
  <c r="F294" s="1"/>
  <c r="G294" s="1"/>
  <c r="C295" s="1"/>
  <c r="N295" l="1"/>
  <c r="J296" s="1"/>
  <c r="L296" s="1"/>
  <c r="M296" s="1"/>
  <c r="E295"/>
  <c r="F295" s="1"/>
  <c r="G295" s="1"/>
  <c r="C296" s="1"/>
  <c r="N296" l="1"/>
  <c r="J297" s="1"/>
  <c r="L297" s="1"/>
  <c r="M297" s="1"/>
  <c r="E296"/>
  <c r="F296" s="1"/>
  <c r="G296" s="1"/>
  <c r="C297" s="1"/>
  <c r="N297" l="1"/>
  <c r="J298" s="1"/>
  <c r="L298" s="1"/>
  <c r="M298" s="1"/>
  <c r="E297"/>
  <c r="F297" s="1"/>
  <c r="G297" s="1"/>
  <c r="C298" s="1"/>
  <c r="N298" l="1"/>
  <c r="J299" s="1"/>
  <c r="L299" s="1"/>
  <c r="M299" s="1"/>
  <c r="E298"/>
  <c r="F298" s="1"/>
  <c r="G298" s="1"/>
  <c r="C299" s="1"/>
  <c r="N299" l="1"/>
  <c r="J300" s="1"/>
  <c r="L300" s="1"/>
  <c r="M300" s="1"/>
  <c r="E299"/>
  <c r="F299" s="1"/>
  <c r="G299" s="1"/>
  <c r="C300" s="1"/>
  <c r="N300" l="1"/>
  <c r="J301" s="1"/>
  <c r="L301" s="1"/>
  <c r="M301" s="1"/>
  <c r="E300"/>
  <c r="F300" s="1"/>
  <c r="G300" s="1"/>
  <c r="C301" s="1"/>
  <c r="N301" l="1"/>
  <c r="J302" s="1"/>
  <c r="L302" s="1"/>
  <c r="M302" s="1"/>
  <c r="E301"/>
  <c r="F301" s="1"/>
  <c r="G301" s="1"/>
  <c r="C302" s="1"/>
  <c r="N302" l="1"/>
  <c r="J303" s="1"/>
  <c r="L303" s="1"/>
  <c r="M303" s="1"/>
  <c r="E302"/>
  <c r="F302" s="1"/>
  <c r="G302" s="1"/>
  <c r="C303" s="1"/>
  <c r="N303" l="1"/>
  <c r="J304" s="1"/>
  <c r="L304" s="1"/>
  <c r="M304" s="1"/>
  <c r="E303"/>
  <c r="F303" s="1"/>
  <c r="G303" s="1"/>
  <c r="C304" s="1"/>
  <c r="N304" l="1"/>
  <c r="J305" s="1"/>
  <c r="L305" s="1"/>
  <c r="M305" s="1"/>
  <c r="E304"/>
  <c r="F304" s="1"/>
  <c r="G304" s="1"/>
  <c r="C305" s="1"/>
  <c r="N305" l="1"/>
  <c r="J306" s="1"/>
  <c r="L306" s="1"/>
  <c r="M306" s="1"/>
  <c r="E305"/>
  <c r="F305" s="1"/>
  <c r="G305" s="1"/>
  <c r="C306" s="1"/>
  <c r="N306" l="1"/>
  <c r="J307" s="1"/>
  <c r="L307" s="1"/>
  <c r="M307" s="1"/>
  <c r="E306"/>
  <c r="F306" s="1"/>
  <c r="G306" s="1"/>
  <c r="C307" s="1"/>
  <c r="N307" l="1"/>
  <c r="J308" s="1"/>
  <c r="L308" s="1"/>
  <c r="M308" s="1"/>
  <c r="E307"/>
  <c r="F307" s="1"/>
  <c r="G307" s="1"/>
  <c r="C308" s="1"/>
  <c r="N308" l="1"/>
  <c r="J309" s="1"/>
  <c r="L309" s="1"/>
  <c r="M309" s="1"/>
  <c r="E308"/>
  <c r="F308" s="1"/>
  <c r="G308" s="1"/>
  <c r="C309" s="1"/>
  <c r="N309" l="1"/>
  <c r="J310" s="1"/>
  <c r="L310" s="1"/>
  <c r="M310" s="1"/>
  <c r="E309"/>
  <c r="F309" s="1"/>
  <c r="G309" s="1"/>
  <c r="C310" s="1"/>
  <c r="N310" l="1"/>
  <c r="J311" s="1"/>
  <c r="L311" s="1"/>
  <c r="M311" s="1"/>
  <c r="E310"/>
  <c r="F310" s="1"/>
  <c r="G310" s="1"/>
  <c r="C311" s="1"/>
  <c r="N311" l="1"/>
  <c r="J312" s="1"/>
  <c r="L312" s="1"/>
  <c r="M312" s="1"/>
  <c r="E311"/>
  <c r="F311" s="1"/>
  <c r="G311" s="1"/>
  <c r="C312" s="1"/>
  <c r="N312" l="1"/>
  <c r="J313" s="1"/>
  <c r="L313" s="1"/>
  <c r="M313" s="1"/>
  <c r="E312"/>
  <c r="F312" s="1"/>
  <c r="G312" s="1"/>
  <c r="C313" s="1"/>
  <c r="N313" l="1"/>
  <c r="J314" s="1"/>
  <c r="L314" s="1"/>
  <c r="M314" s="1"/>
  <c r="E313"/>
  <c r="F313" s="1"/>
  <c r="G313" s="1"/>
  <c r="C314" s="1"/>
  <c r="N314" l="1"/>
  <c r="J315" s="1"/>
  <c r="L315" s="1"/>
  <c r="M315" s="1"/>
  <c r="E314"/>
  <c r="F314" s="1"/>
  <c r="G314" s="1"/>
  <c r="C315" s="1"/>
  <c r="N315" l="1"/>
  <c r="J316" s="1"/>
  <c r="L316" s="1"/>
  <c r="M316" s="1"/>
  <c r="E315"/>
  <c r="F315" s="1"/>
  <c r="G315" s="1"/>
  <c r="C316" s="1"/>
  <c r="N316" l="1"/>
  <c r="J317" s="1"/>
  <c r="L317" s="1"/>
  <c r="M317" s="1"/>
  <c r="E316"/>
  <c r="F316" s="1"/>
  <c r="G316" s="1"/>
  <c r="C317" s="1"/>
  <c r="N317" l="1"/>
  <c r="J318" s="1"/>
  <c r="L318" s="1"/>
  <c r="M318" s="1"/>
  <c r="E317"/>
  <c r="F317" s="1"/>
  <c r="G317" s="1"/>
  <c r="C318" s="1"/>
  <c r="N318" l="1"/>
  <c r="J319" s="1"/>
  <c r="L319" s="1"/>
  <c r="M319" s="1"/>
  <c r="E318"/>
  <c r="F318" s="1"/>
  <c r="G318" s="1"/>
  <c r="C319" s="1"/>
  <c r="N319" l="1"/>
  <c r="J320" s="1"/>
  <c r="L320" s="1"/>
  <c r="M320" s="1"/>
  <c r="E319"/>
  <c r="F319" s="1"/>
  <c r="G319" s="1"/>
  <c r="C320" s="1"/>
  <c r="N320" l="1"/>
  <c r="J321" s="1"/>
  <c r="L321" s="1"/>
  <c r="M321" s="1"/>
  <c r="E320"/>
  <c r="F320" s="1"/>
  <c r="G320" s="1"/>
  <c r="C321" s="1"/>
  <c r="N321" l="1"/>
  <c r="J322" s="1"/>
  <c r="L322" s="1"/>
  <c r="M322" s="1"/>
  <c r="E321"/>
  <c r="F321" s="1"/>
  <c r="G321" s="1"/>
  <c r="C322" s="1"/>
  <c r="N322" l="1"/>
  <c r="J323" s="1"/>
  <c r="L323" s="1"/>
  <c r="M323" s="1"/>
  <c r="E322"/>
  <c r="F322" s="1"/>
  <c r="G322" s="1"/>
  <c r="C323" s="1"/>
  <c r="N323" l="1"/>
  <c r="J324" s="1"/>
  <c r="L324" s="1"/>
  <c r="M324" s="1"/>
  <c r="E323"/>
  <c r="F323" s="1"/>
  <c r="G323" s="1"/>
  <c r="C324" s="1"/>
  <c r="N324" l="1"/>
  <c r="J325" s="1"/>
  <c r="L325" s="1"/>
  <c r="M325" s="1"/>
  <c r="E324"/>
  <c r="F324" s="1"/>
  <c r="G324" s="1"/>
  <c r="C325" s="1"/>
  <c r="N325" l="1"/>
  <c r="J326" s="1"/>
  <c r="L326" s="1"/>
  <c r="M326" s="1"/>
  <c r="E325"/>
  <c r="F325" s="1"/>
  <c r="G325" s="1"/>
  <c r="C326" s="1"/>
  <c r="N326" l="1"/>
  <c r="J327" s="1"/>
  <c r="L327" s="1"/>
  <c r="M327" s="1"/>
  <c r="E326"/>
  <c r="F326" s="1"/>
  <c r="G326" s="1"/>
  <c r="C327" s="1"/>
  <c r="N327" l="1"/>
  <c r="J328" s="1"/>
  <c r="L328" s="1"/>
  <c r="M328" s="1"/>
  <c r="E327"/>
  <c r="F327" s="1"/>
  <c r="G327" s="1"/>
  <c r="C328" s="1"/>
  <c r="N328" l="1"/>
  <c r="J329" s="1"/>
  <c r="L329" s="1"/>
  <c r="M329" s="1"/>
  <c r="E328"/>
  <c r="F328" s="1"/>
  <c r="G328" s="1"/>
  <c r="C329" s="1"/>
  <c r="N329" l="1"/>
  <c r="J330" s="1"/>
  <c r="L330" s="1"/>
  <c r="M330" s="1"/>
  <c r="E329"/>
  <c r="F329" s="1"/>
  <c r="G329" s="1"/>
  <c r="C330" s="1"/>
  <c r="N330" l="1"/>
  <c r="J331" s="1"/>
  <c r="L331" s="1"/>
  <c r="M331" s="1"/>
  <c r="E330"/>
  <c r="F330" s="1"/>
  <c r="G330" s="1"/>
  <c r="C331" s="1"/>
  <c r="N331" l="1"/>
  <c r="J332" s="1"/>
  <c r="L332" s="1"/>
  <c r="M332" s="1"/>
  <c r="E331"/>
  <c r="F331" s="1"/>
  <c r="G331" s="1"/>
  <c r="C332" s="1"/>
  <c r="N332" l="1"/>
  <c r="J333" s="1"/>
  <c r="L333" s="1"/>
  <c r="M333" s="1"/>
  <c r="E332"/>
  <c r="F332" s="1"/>
  <c r="G332" s="1"/>
  <c r="C333" s="1"/>
  <c r="N333" l="1"/>
  <c r="J334" s="1"/>
  <c r="L334" s="1"/>
  <c r="M334" s="1"/>
  <c r="E333"/>
  <c r="F333" s="1"/>
  <c r="G333" s="1"/>
  <c r="C334" s="1"/>
  <c r="N334" l="1"/>
  <c r="J335" s="1"/>
  <c r="L335" s="1"/>
  <c r="M335" s="1"/>
  <c r="E334"/>
  <c r="F334" s="1"/>
  <c r="G334" s="1"/>
  <c r="C335" s="1"/>
  <c r="N335" l="1"/>
  <c r="J336" s="1"/>
  <c r="L336" s="1"/>
  <c r="M336" s="1"/>
  <c r="E335"/>
  <c r="F335" s="1"/>
  <c r="G335" s="1"/>
  <c r="C336" s="1"/>
  <c r="N336" l="1"/>
  <c r="J337" s="1"/>
  <c r="L337" s="1"/>
  <c r="M337" s="1"/>
  <c r="E336"/>
  <c r="F336" s="1"/>
  <c r="G336" s="1"/>
  <c r="C337" s="1"/>
  <c r="N337" l="1"/>
  <c r="J338" s="1"/>
  <c r="L338" s="1"/>
  <c r="M338" s="1"/>
  <c r="E337"/>
  <c r="F337" s="1"/>
  <c r="G337" s="1"/>
  <c r="C338" s="1"/>
  <c r="N338" l="1"/>
  <c r="J339" s="1"/>
  <c r="L339" s="1"/>
  <c r="M339" s="1"/>
  <c r="E338"/>
  <c r="F338" s="1"/>
  <c r="G338" s="1"/>
  <c r="C339" s="1"/>
  <c r="N339" l="1"/>
  <c r="J340" s="1"/>
  <c r="L340" s="1"/>
  <c r="M340" s="1"/>
  <c r="E339"/>
  <c r="F339" s="1"/>
  <c r="G339" s="1"/>
  <c r="C340" s="1"/>
  <c r="N340" l="1"/>
  <c r="J341" s="1"/>
  <c r="L341" s="1"/>
  <c r="M341" s="1"/>
  <c r="E340"/>
  <c r="F340" s="1"/>
  <c r="G340" s="1"/>
  <c r="C341" s="1"/>
  <c r="N341" l="1"/>
  <c r="J342" s="1"/>
  <c r="L342" s="1"/>
  <c r="M342" s="1"/>
  <c r="E341"/>
  <c r="F341" s="1"/>
  <c r="G341" s="1"/>
  <c r="C342" s="1"/>
  <c r="N342" l="1"/>
  <c r="J343" s="1"/>
  <c r="L343" s="1"/>
  <c r="M343" s="1"/>
  <c r="E342"/>
  <c r="F342" s="1"/>
  <c r="G342" s="1"/>
  <c r="C343" s="1"/>
  <c r="N343" l="1"/>
  <c r="J344" s="1"/>
  <c r="L344" s="1"/>
  <c r="M344" s="1"/>
  <c r="E343"/>
  <c r="F343" s="1"/>
  <c r="G343" s="1"/>
  <c r="C344" s="1"/>
  <c r="N344" l="1"/>
  <c r="J345" s="1"/>
  <c r="L345" s="1"/>
  <c r="M345" s="1"/>
  <c r="E344"/>
  <c r="F344" s="1"/>
  <c r="G344" s="1"/>
  <c r="C345" s="1"/>
  <c r="N345" l="1"/>
  <c r="J346" s="1"/>
  <c r="L346" s="1"/>
  <c r="M346" s="1"/>
  <c r="E345"/>
  <c r="F345" s="1"/>
  <c r="G345" s="1"/>
  <c r="C346" s="1"/>
  <c r="N346" l="1"/>
  <c r="J347" s="1"/>
  <c r="L347" s="1"/>
  <c r="M347" s="1"/>
  <c r="E346"/>
  <c r="F346" s="1"/>
  <c r="G346" s="1"/>
  <c r="C347" s="1"/>
  <c r="N347" l="1"/>
  <c r="J348" s="1"/>
  <c r="L348" s="1"/>
  <c r="M348" s="1"/>
  <c r="E347"/>
  <c r="F347" s="1"/>
  <c r="G347" s="1"/>
  <c r="C348" s="1"/>
  <c r="N348" l="1"/>
  <c r="J349" s="1"/>
  <c r="L349" s="1"/>
  <c r="M349" s="1"/>
  <c r="E348"/>
  <c r="F348" s="1"/>
  <c r="G348" s="1"/>
  <c r="C349" s="1"/>
  <c r="N349" l="1"/>
  <c r="J350" s="1"/>
  <c r="L350" s="1"/>
  <c r="M350" s="1"/>
  <c r="E349"/>
  <c r="F349" s="1"/>
  <c r="G349" s="1"/>
  <c r="C350" s="1"/>
  <c r="N350" l="1"/>
  <c r="J351" s="1"/>
  <c r="L351" s="1"/>
  <c r="M351" s="1"/>
  <c r="E350"/>
  <c r="F350" s="1"/>
  <c r="G350" s="1"/>
  <c r="C351" s="1"/>
  <c r="N351" l="1"/>
  <c r="J352" s="1"/>
  <c r="L352" s="1"/>
  <c r="M352" s="1"/>
  <c r="E351"/>
  <c r="F351" s="1"/>
  <c r="G351" s="1"/>
  <c r="C352" s="1"/>
  <c r="N352" l="1"/>
  <c r="J353" s="1"/>
  <c r="L353" s="1"/>
  <c r="M353" s="1"/>
  <c r="E352"/>
  <c r="F352" s="1"/>
  <c r="G352" s="1"/>
  <c r="C353" s="1"/>
  <c r="N353" l="1"/>
  <c r="J354" s="1"/>
  <c r="L354" s="1"/>
  <c r="M354" s="1"/>
  <c r="E353"/>
  <c r="F353" s="1"/>
  <c r="G353" s="1"/>
  <c r="C354" s="1"/>
  <c r="N354" l="1"/>
  <c r="J355" s="1"/>
  <c r="L355" s="1"/>
  <c r="M355" s="1"/>
  <c r="E354"/>
  <c r="F354" s="1"/>
  <c r="G354" s="1"/>
  <c r="C355" s="1"/>
  <c r="N355" l="1"/>
  <c r="J356" s="1"/>
  <c r="L356" s="1"/>
  <c r="M356" s="1"/>
  <c r="E355"/>
  <c r="F355" s="1"/>
  <c r="G355" s="1"/>
  <c r="C356" s="1"/>
  <c r="N356" l="1"/>
  <c r="J357" s="1"/>
  <c r="L357" s="1"/>
  <c r="M357" s="1"/>
  <c r="E356"/>
  <c r="F356" s="1"/>
  <c r="G356" s="1"/>
  <c r="C357" s="1"/>
  <c r="N357" l="1"/>
  <c r="J358" s="1"/>
  <c r="L358" s="1"/>
  <c r="M358" s="1"/>
  <c r="E357"/>
  <c r="F357" s="1"/>
  <c r="G357" s="1"/>
  <c r="C358" s="1"/>
  <c r="N358" l="1"/>
  <c r="J359" s="1"/>
  <c r="L359" s="1"/>
  <c r="M359" s="1"/>
  <c r="E358"/>
  <c r="F358" s="1"/>
  <c r="G358" s="1"/>
  <c r="C359" s="1"/>
  <c r="N359" l="1"/>
  <c r="J360" s="1"/>
  <c r="L360" s="1"/>
  <c r="M360" s="1"/>
  <c r="E359"/>
  <c r="F359" s="1"/>
  <c r="G359" s="1"/>
  <c r="C360" s="1"/>
  <c r="N360" l="1"/>
  <c r="J361" s="1"/>
  <c r="L361" s="1"/>
  <c r="M361" s="1"/>
  <c r="E360"/>
  <c r="F360" s="1"/>
  <c r="G360" s="1"/>
  <c r="C361" s="1"/>
  <c r="N361" l="1"/>
  <c r="J362" s="1"/>
  <c r="L362" s="1"/>
  <c r="M362" s="1"/>
  <c r="E361"/>
  <c r="F361" s="1"/>
  <c r="G361" s="1"/>
  <c r="C362" s="1"/>
  <c r="N362" l="1"/>
  <c r="J363" s="1"/>
  <c r="L363" s="1"/>
  <c r="M363" s="1"/>
  <c r="E362"/>
  <c r="F362" s="1"/>
  <c r="G362" s="1"/>
  <c r="C363" s="1"/>
  <c r="N363" l="1"/>
  <c r="J364" s="1"/>
  <c r="L364" s="1"/>
  <c r="M364" s="1"/>
  <c r="E363"/>
  <c r="F363" s="1"/>
  <c r="G363" s="1"/>
  <c r="C364" s="1"/>
  <c r="N364" l="1"/>
  <c r="J365" s="1"/>
  <c r="L365" s="1"/>
  <c r="M365" s="1"/>
  <c r="E364"/>
  <c r="F364" s="1"/>
  <c r="G364" s="1"/>
  <c r="C365" s="1"/>
  <c r="N365" l="1"/>
  <c r="J366" s="1"/>
  <c r="L366" s="1"/>
  <c r="M366" s="1"/>
  <c r="E365"/>
  <c r="F365" s="1"/>
  <c r="G365" s="1"/>
  <c r="C366" s="1"/>
  <c r="N366" l="1"/>
  <c r="J367" s="1"/>
  <c r="L367" s="1"/>
  <c r="M367" s="1"/>
  <c r="E366"/>
  <c r="F366" s="1"/>
  <c r="G366" s="1"/>
  <c r="C367" s="1"/>
  <c r="N367" l="1"/>
  <c r="J368" s="1"/>
  <c r="L368" s="1"/>
  <c r="M368" s="1"/>
  <c r="E367"/>
  <c r="F367" s="1"/>
  <c r="G367" s="1"/>
  <c r="C368" s="1"/>
  <c r="N368" l="1"/>
  <c r="J369" s="1"/>
  <c r="L369" s="1"/>
  <c r="M369" s="1"/>
  <c r="E368"/>
  <c r="F368" s="1"/>
  <c r="G368" s="1"/>
  <c r="C369" s="1"/>
  <c r="N369" l="1"/>
  <c r="J370" s="1"/>
  <c r="L370" s="1"/>
  <c r="M370" s="1"/>
  <c r="E369"/>
  <c r="F369" s="1"/>
  <c r="G369" s="1"/>
  <c r="C370" s="1"/>
  <c r="N370" l="1"/>
  <c r="J371" s="1"/>
  <c r="L371" s="1"/>
  <c r="M371" s="1"/>
  <c r="E370"/>
  <c r="F370" s="1"/>
  <c r="G370" s="1"/>
  <c r="C371" s="1"/>
  <c r="N371" l="1"/>
  <c r="J372" s="1"/>
  <c r="L372" s="1"/>
  <c r="M372" s="1"/>
  <c r="E371"/>
  <c r="F371" s="1"/>
  <c r="G371" s="1"/>
  <c r="C372" s="1"/>
  <c r="N372" l="1"/>
  <c r="J373" s="1"/>
  <c r="L373" s="1"/>
  <c r="M373" s="1"/>
  <c r="E372"/>
  <c r="F372" s="1"/>
  <c r="G372" s="1"/>
  <c r="C373" s="1"/>
  <c r="N373" l="1"/>
  <c r="J374" s="1"/>
  <c r="L374" s="1"/>
  <c r="M374" s="1"/>
  <c r="E373"/>
  <c r="F373" s="1"/>
  <c r="G373" s="1"/>
  <c r="C374" s="1"/>
  <c r="N374" l="1"/>
  <c r="J375" s="1"/>
  <c r="L375" s="1"/>
  <c r="M375" s="1"/>
  <c r="E374"/>
  <c r="F374" s="1"/>
  <c r="G374" s="1"/>
  <c r="C375" s="1"/>
  <c r="N375" l="1"/>
  <c r="J376" s="1"/>
  <c r="L376" s="1"/>
  <c r="M376" s="1"/>
  <c r="E375"/>
  <c r="F375" s="1"/>
  <c r="G375" s="1"/>
  <c r="C376" s="1"/>
  <c r="N376" l="1"/>
  <c r="J377" s="1"/>
  <c r="L377" s="1"/>
  <c r="M377" s="1"/>
  <c r="E376"/>
  <c r="F376" s="1"/>
  <c r="G376" s="1"/>
  <c r="C377" s="1"/>
  <c r="N377" l="1"/>
  <c r="E377"/>
  <c r="F377" s="1"/>
  <c r="G377" s="1"/>
</calcChain>
</file>

<file path=xl/sharedStrings.xml><?xml version="1.0" encoding="utf-8"?>
<sst xmlns="http://schemas.openxmlformats.org/spreadsheetml/2006/main" count="69" uniqueCount="46">
  <si>
    <t>Loan Amount</t>
  </si>
  <si>
    <t>PRE SANCTION</t>
  </si>
  <si>
    <t>Legal 1</t>
  </si>
  <si>
    <t>Property Value</t>
  </si>
  <si>
    <t>Less than 5 crore</t>
  </si>
  <si>
    <t>Legal 2</t>
  </si>
  <si>
    <t>Age of the property</t>
  </si>
  <si>
    <t>Valuation 1</t>
  </si>
  <si>
    <t>Valuation 2</t>
  </si>
  <si>
    <t>Top up Amount</t>
  </si>
  <si>
    <t>Structure Audit</t>
  </si>
  <si>
    <t>Certified Copy</t>
  </si>
  <si>
    <t>Processing charges (HL)</t>
  </si>
  <si>
    <t>Processing charges (Top up)</t>
  </si>
  <si>
    <t>TOTAL</t>
  </si>
  <si>
    <t>POST SANCTION</t>
  </si>
  <si>
    <t>Franking charges</t>
  </si>
  <si>
    <t>Stamp Papers and other charges</t>
  </si>
  <si>
    <t>Notice of Intimation</t>
  </si>
  <si>
    <t>GRAND TOTAL</t>
  </si>
  <si>
    <t>SBI HOME LOAN RATE CHART</t>
  </si>
  <si>
    <t>SBI TOP UP RATE CHART</t>
  </si>
  <si>
    <t>INTEREST CALCULATION NO LONGER ON MONTHLY REDUCING BUT ON DAILY REDUCING BALANCE HENCE SAVE INTEREST UPTO 100%.</t>
  </si>
  <si>
    <t>Rate of Interest</t>
  </si>
  <si>
    <t>Tenure (in years)</t>
  </si>
  <si>
    <t>Years</t>
  </si>
  <si>
    <t>EMI</t>
  </si>
  <si>
    <t>Month</t>
  </si>
  <si>
    <t>Opening Principal</t>
  </si>
  <si>
    <t>Interest</t>
  </si>
  <si>
    <t>Principal</t>
  </si>
  <si>
    <t>Closing Principal</t>
  </si>
  <si>
    <t>Per Annum</t>
  </si>
  <si>
    <t>CIBIL SCORE</t>
  </si>
  <si>
    <t>APPLICABLE RATE</t>
  </si>
  <si>
    <t>700-749</t>
  </si>
  <si>
    <t>Less than 12 years</t>
  </si>
  <si>
    <t>800 and above</t>
  </si>
  <si>
    <t>750-799</t>
  </si>
  <si>
    <t>650-699</t>
  </si>
  <si>
    <t>550-649</t>
  </si>
  <si>
    <t>EXTERNAL BENCHMARK LENDING RATE</t>
  </si>
  <si>
    <r>
      <t xml:space="preserve">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IMPORTANT POINTS TO NOTE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
1. Maxgain will be charged 30 bps extra over and above the applicable rate as stated above. (Only from 20 lacs to 2 crores).
2. Credit score of the applicant with the highest income will be considered.</t>
    </r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</si>
  <si>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IMPORTANT POINTS TO NOTE</t>
    </r>
    <r>
      <rPr>
        <b/>
        <sz val="11"/>
        <color theme="1"/>
        <rFont val="Calibri"/>
        <family val="2"/>
        <scheme val="minor"/>
      </rPr>
      <t xml:space="preserve">:  </t>
    </r>
    <r>
      <rPr>
        <sz val="11"/>
        <color theme="1"/>
        <rFont val="Calibri"/>
        <family val="2"/>
        <scheme val="minor"/>
      </rPr>
      <t xml:space="preserve">
1. Maxgain will be charged 40 bps extra over and above the applicable rate as stated above. (Only from 20 lacs to 3 crores).
2. Credit score of the applicant with the highest income will be considered.
3. If any of the applicants have more than 2 residential properties registered in their name on the date of disbursement will be charged a premium of 20 bps for term
    loan and 50 bps for maxgain.                                  
4. Minimum floor rate will be restricted to the benchmark rate i.e. 6.65%.
5. Additional 5 bps concession shall be allowed if one of the applicants is a women.
6. A premium of 10 bps will be added if for a loan up to 30 lacs if the LTV exceeds 80% of the property agreement value.</t>
    </r>
  </si>
  <si>
    <t xml:space="preserve"> =&gt; All charges are non-refundable and subject to 18% GST.
=&gt; Property insurance is mandatory. 
=&gt; All calculations shown above is for illustration purpose only and may differ
     from actuals for different amounts and rates.
=&gt; Interest rate mentioned is of the lowest risk profile and assuming none of
     the applicants have any default or settlement in cibil report.
=&gt; The loan will be considered as CRE loan if any of the applicants are holding   
     more than 2 properties and rate of interest will increase by 50 bps.
=&gt; All charges specified above does not include any agent fees. Any services 
     availed by you by 3rd party agents will be charged extra.
=&gt; Any future change in terms and conditions by the bank or regulator will
     overwrite all existing terms and conditions.</t>
  </si>
  <si>
    <t>Kindly fill out the adjoining fields highlighted in yellow to calculate complete schedule of charges applicable for SBI home loan.</t>
  </si>
</sst>
</file>

<file path=xl/styles.xml><?xml version="1.0" encoding="utf-8"?>
<styleSheet xmlns="http://schemas.openxmlformats.org/spreadsheetml/2006/main">
  <numFmts count="3">
    <numFmt numFmtId="164" formatCode="&quot;₹&quot;\ #,##0"/>
    <numFmt numFmtId="165" formatCode="[$₹-4009]\ #,##0"/>
    <numFmt numFmtId="166" formatCode="0\ &quot;Years&quot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>
      <alignment vertical="center"/>
    </xf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Protection="1">
      <protection locked="0"/>
    </xf>
    <xf numFmtId="0" fontId="2" fillId="0" borderId="9" xfId="0" applyFont="1" applyBorder="1" applyProtection="1">
      <protection hidden="1"/>
    </xf>
    <xf numFmtId="164" fontId="0" fillId="2" borderId="10" xfId="0" applyNumberFormat="1" applyFill="1" applyBorder="1" applyAlignment="1" applyProtection="1">
      <alignment horizontal="center"/>
      <protection locked="0"/>
    </xf>
    <xf numFmtId="0" fontId="2" fillId="3" borderId="9" xfId="0" applyNumberFormat="1" applyFont="1" applyFill="1" applyBorder="1" applyAlignment="1" applyProtection="1">
      <alignment horizontal="left"/>
      <protection hidden="1"/>
    </xf>
    <xf numFmtId="165" fontId="4" fillId="3" borderId="11" xfId="0" applyNumberFormat="1" applyFont="1" applyFill="1" applyBorder="1" applyAlignment="1" applyProtection="1">
      <alignment horizontal="center"/>
      <protection hidden="1"/>
    </xf>
    <xf numFmtId="0" fontId="2" fillId="0" borderId="12" xfId="0" applyFont="1" applyBorder="1" applyProtection="1">
      <protection hidden="1"/>
    </xf>
    <xf numFmtId="164" fontId="0" fillId="2" borderId="13" xfId="0" applyNumberFormat="1" applyFill="1" applyBorder="1" applyAlignment="1" applyProtection="1">
      <alignment horizontal="center"/>
      <protection locked="0"/>
    </xf>
    <xf numFmtId="0" fontId="2" fillId="3" borderId="12" xfId="0" applyNumberFormat="1" applyFont="1" applyFill="1" applyBorder="1" applyAlignment="1" applyProtection="1">
      <alignment horizontal="left"/>
      <protection hidden="1"/>
    </xf>
    <xf numFmtId="165" fontId="4" fillId="3" borderId="15" xfId="0" applyNumberFormat="1" applyFont="1" applyFill="1" applyBorder="1" applyAlignment="1" applyProtection="1">
      <alignment horizontal="center"/>
      <protection hidden="1"/>
    </xf>
    <xf numFmtId="166" fontId="0" fillId="2" borderId="13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Protection="1">
      <protection hidden="1"/>
    </xf>
    <xf numFmtId="164" fontId="0" fillId="2" borderId="17" xfId="0" applyNumberFormat="1" applyFill="1" applyBorder="1" applyAlignment="1" applyProtection="1">
      <alignment horizontal="center"/>
      <protection locked="0"/>
    </xf>
    <xf numFmtId="165" fontId="1" fillId="3" borderId="18" xfId="1" applyNumberFormat="1" applyFont="1" applyFill="1" applyBorder="1" applyAlignment="1" applyProtection="1">
      <alignment horizontal="center" shrinkToFit="1"/>
      <protection hidden="1"/>
    </xf>
    <xf numFmtId="0" fontId="2" fillId="3" borderId="19" xfId="0" applyNumberFormat="1" applyFont="1" applyFill="1" applyBorder="1" applyAlignment="1" applyProtection="1">
      <alignment horizontal="left"/>
      <protection hidden="1"/>
    </xf>
    <xf numFmtId="165" fontId="1" fillId="3" borderId="19" xfId="1" applyNumberFormat="1" applyFont="1" applyFill="1" applyBorder="1" applyAlignment="1" applyProtection="1">
      <alignment horizontal="center" shrinkToFit="1"/>
      <protection hidden="1"/>
    </xf>
    <xf numFmtId="0" fontId="3" fillId="4" borderId="9" xfId="0" applyNumberFormat="1" applyFont="1" applyFill="1" applyBorder="1" applyAlignment="1" applyProtection="1">
      <alignment horizontal="left"/>
      <protection hidden="1"/>
    </xf>
    <xf numFmtId="165" fontId="4" fillId="4" borderId="10" xfId="1" applyNumberFormat="1" applyFont="1" applyFill="1" applyBorder="1" applyAlignment="1" applyProtection="1">
      <alignment horizontal="center"/>
      <protection hidden="1"/>
    </xf>
    <xf numFmtId="0" fontId="3" fillId="4" borderId="12" xfId="0" applyNumberFormat="1" applyFont="1" applyFill="1" applyBorder="1" applyAlignment="1" applyProtection="1">
      <alignment horizontal="left"/>
      <protection hidden="1"/>
    </xf>
    <xf numFmtId="165" fontId="4" fillId="4" borderId="13" xfId="1" applyNumberFormat="1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10" fontId="1" fillId="0" borderId="0" xfId="1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Border="1" applyAlignment="1" applyProtection="1">
      <alignment shrinkToFit="1"/>
      <protection hidden="1"/>
    </xf>
    <xf numFmtId="0" fontId="12" fillId="0" borderId="0" xfId="4" applyFont="1" applyProtection="1">
      <alignment vertical="center"/>
      <protection locked="0"/>
    </xf>
    <xf numFmtId="0" fontId="11" fillId="6" borderId="23" xfId="4" applyNumberFormat="1" applyFont="1" applyFill="1" applyBorder="1" applyAlignment="1" applyProtection="1">
      <alignment horizontal="center" vertical="center" wrapText="1"/>
      <protection hidden="1"/>
    </xf>
    <xf numFmtId="0" fontId="11" fillId="6" borderId="24" xfId="4" applyNumberFormat="1" applyFont="1" applyFill="1" applyBorder="1" applyAlignment="1" applyProtection="1">
      <alignment horizontal="center" vertical="center" wrapText="1"/>
      <protection hidden="1"/>
    </xf>
    <xf numFmtId="0" fontId="11" fillId="6" borderId="25" xfId="4" applyNumberFormat="1" applyFont="1" applyFill="1" applyBorder="1" applyAlignment="1" applyProtection="1">
      <alignment horizontal="center" vertical="center" wrapText="1"/>
      <protection hidden="1"/>
    </xf>
    <xf numFmtId="0" fontId="13" fillId="4" borderId="26" xfId="4" applyNumberFormat="1" applyFont="1" applyFill="1" applyBorder="1" applyAlignment="1" applyProtection="1">
      <alignment horizontal="center" wrapText="1"/>
      <protection hidden="1"/>
    </xf>
    <xf numFmtId="165" fontId="13" fillId="4" borderId="27" xfId="4" applyNumberFormat="1" applyFont="1" applyFill="1" applyBorder="1" applyAlignment="1" applyProtection="1">
      <alignment horizontal="center" wrapText="1"/>
      <protection hidden="1"/>
    </xf>
    <xf numFmtId="165" fontId="13" fillId="4" borderId="28" xfId="4" applyNumberFormat="1" applyFont="1" applyFill="1" applyBorder="1" applyAlignment="1" applyProtection="1">
      <alignment horizontal="center" wrapText="1"/>
      <protection hidden="1"/>
    </xf>
    <xf numFmtId="0" fontId="13" fillId="4" borderId="43" xfId="4" applyNumberFormat="1" applyFont="1" applyFill="1" applyBorder="1" applyAlignment="1" applyProtection="1">
      <alignment horizontal="center" wrapText="1"/>
      <protection hidden="1"/>
    </xf>
    <xf numFmtId="165" fontId="13" fillId="4" borderId="36" xfId="4" applyNumberFormat="1" applyFont="1" applyFill="1" applyBorder="1" applyAlignment="1" applyProtection="1">
      <alignment horizontal="center" wrapText="1"/>
      <protection hidden="1"/>
    </xf>
    <xf numFmtId="165" fontId="13" fillId="4" borderId="44" xfId="4" applyNumberFormat="1" applyFont="1" applyFill="1" applyBorder="1" applyAlignment="1" applyProtection="1">
      <alignment horizontal="center" wrapText="1"/>
      <protection hidden="1"/>
    </xf>
    <xf numFmtId="0" fontId="13" fillId="4" borderId="29" xfId="4" applyNumberFormat="1" applyFont="1" applyFill="1" applyBorder="1" applyAlignment="1" applyProtection="1">
      <alignment horizontal="center" wrapText="1"/>
      <protection hidden="1"/>
    </xf>
    <xf numFmtId="165" fontId="13" fillId="4" borderId="30" xfId="4" applyNumberFormat="1" applyFont="1" applyFill="1" applyBorder="1" applyAlignment="1" applyProtection="1">
      <alignment horizontal="center" wrapText="1"/>
      <protection hidden="1"/>
    </xf>
    <xf numFmtId="165" fontId="13" fillId="4" borderId="31" xfId="4" applyNumberFormat="1" applyFont="1" applyFill="1" applyBorder="1" applyAlignment="1" applyProtection="1">
      <alignment horizontal="center" wrapText="1"/>
      <protection hidden="1"/>
    </xf>
    <xf numFmtId="0" fontId="2" fillId="9" borderId="23" xfId="0" applyFont="1" applyFill="1" applyBorder="1" applyAlignment="1" applyProtection="1">
      <alignment horizontal="center" shrinkToFit="1"/>
      <protection hidden="1"/>
    </xf>
    <xf numFmtId="0" fontId="2" fillId="9" borderId="24" xfId="0" applyFont="1" applyFill="1" applyBorder="1" applyAlignment="1" applyProtection="1">
      <alignment horizontal="center" shrinkToFit="1"/>
      <protection hidden="1"/>
    </xf>
    <xf numFmtId="0" fontId="2" fillId="9" borderId="25" xfId="0" applyFont="1" applyFill="1" applyBorder="1" applyAlignment="1" applyProtection="1">
      <alignment horizontal="center"/>
      <protection hidden="1"/>
    </xf>
    <xf numFmtId="0" fontId="2" fillId="5" borderId="21" xfId="0" applyFont="1" applyFill="1" applyBorder="1" applyAlignment="1" applyProtection="1">
      <alignment horizontal="center" shrinkToFit="1"/>
      <protection hidden="1"/>
    </xf>
    <xf numFmtId="0" fontId="2" fillId="9" borderId="54" xfId="0" applyFont="1" applyFill="1" applyBorder="1" applyAlignment="1" applyProtection="1">
      <alignment horizontal="center" shrinkToFit="1"/>
      <protection hidden="1"/>
    </xf>
    <xf numFmtId="0" fontId="2" fillId="9" borderId="24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 vertical="center" wrapText="1" shrinkToFit="1"/>
      <protection hidden="1"/>
    </xf>
    <xf numFmtId="0" fontId="0" fillId="0" borderId="0" xfId="0" applyFill="1" applyBorder="1" applyAlignment="1" applyProtection="1">
      <alignment vertical="center" wrapText="1" shrinkToFit="1"/>
      <protection hidden="1"/>
    </xf>
    <xf numFmtId="0" fontId="0" fillId="0" borderId="0" xfId="0" applyFill="1" applyBorder="1" applyProtection="1">
      <protection hidden="1"/>
    </xf>
    <xf numFmtId="0" fontId="2" fillId="5" borderId="22" xfId="0" applyFont="1" applyFill="1" applyBorder="1" applyAlignment="1" applyProtection="1">
      <alignment horizontal="center" shrinkToFit="1"/>
      <protection hidden="1"/>
    </xf>
    <xf numFmtId="0" fontId="0" fillId="0" borderId="0" xfId="0" applyBorder="1" applyAlignment="1"/>
    <xf numFmtId="0" fontId="2" fillId="9" borderId="25" xfId="0" applyFont="1" applyFill="1" applyBorder="1" applyAlignment="1" applyProtection="1">
      <alignment horizontal="center" shrinkToFit="1"/>
      <protection hidden="1"/>
    </xf>
    <xf numFmtId="0" fontId="0" fillId="0" borderId="0" xfId="0"/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vertical="top" wrapText="1"/>
      <protection hidden="1"/>
    </xf>
    <xf numFmtId="0" fontId="9" fillId="5" borderId="1" xfId="0" applyFont="1" applyFill="1" applyBorder="1" applyAlignment="1" applyProtection="1">
      <alignment horizontal="center" vertical="center" shrinkToFit="1"/>
      <protection hidden="1"/>
    </xf>
    <xf numFmtId="0" fontId="9" fillId="5" borderId="2" xfId="0" applyFont="1" applyFill="1" applyBorder="1" applyAlignment="1" applyProtection="1">
      <alignment horizontal="center" vertical="center" shrinkToFit="1"/>
      <protection hidden="1"/>
    </xf>
    <xf numFmtId="0" fontId="9" fillId="5" borderId="3" xfId="0" applyFont="1" applyFill="1" applyBorder="1" applyAlignment="1" applyProtection="1">
      <alignment horizontal="center" vertical="center" shrinkToFit="1"/>
      <protection hidden="1"/>
    </xf>
    <xf numFmtId="0" fontId="9" fillId="5" borderId="6" xfId="0" applyFont="1" applyFill="1" applyBorder="1" applyAlignment="1" applyProtection="1">
      <alignment horizontal="center" vertical="center" shrinkToFit="1"/>
      <protection hidden="1"/>
    </xf>
    <xf numFmtId="0" fontId="9" fillId="5" borderId="7" xfId="0" applyFont="1" applyFill="1" applyBorder="1" applyAlignment="1" applyProtection="1">
      <alignment horizontal="center" vertical="center" shrinkToFit="1"/>
      <protection hidden="1"/>
    </xf>
    <xf numFmtId="0" fontId="9" fillId="5" borderId="8" xfId="0" applyFont="1" applyFill="1" applyBorder="1" applyAlignment="1" applyProtection="1">
      <alignment horizontal="center" vertical="center" shrinkToFit="1"/>
      <protection hidden="1"/>
    </xf>
    <xf numFmtId="10" fontId="2" fillId="5" borderId="53" xfId="0" applyNumberFormat="1" applyFont="1" applyFill="1" applyBorder="1" applyAlignment="1" applyProtection="1">
      <alignment horizontal="center" shrinkToFit="1"/>
      <protection hidden="1"/>
    </xf>
    <xf numFmtId="0" fontId="2" fillId="5" borderId="17" xfId="0" applyFont="1" applyFill="1" applyBorder="1" applyAlignment="1" applyProtection="1">
      <alignment horizontal="center" shrinkToFit="1"/>
      <protection hidden="1"/>
    </xf>
    <xf numFmtId="10" fontId="10" fillId="5" borderId="1" xfId="0" applyNumberFormat="1" applyFont="1" applyFill="1" applyBorder="1" applyAlignment="1" applyProtection="1">
      <alignment horizontal="center" vertical="center" shrinkToFit="1"/>
      <protection hidden="1"/>
    </xf>
    <xf numFmtId="0" fontId="10" fillId="5" borderId="3" xfId="0" applyFont="1" applyFill="1" applyBorder="1" applyAlignment="1" applyProtection="1">
      <alignment horizontal="center" vertical="center" shrinkToFit="1"/>
      <protection hidden="1"/>
    </xf>
    <xf numFmtId="0" fontId="10" fillId="5" borderId="6" xfId="0" applyFont="1" applyFill="1" applyBorder="1" applyAlignment="1" applyProtection="1">
      <alignment horizontal="center" vertical="center" shrinkToFit="1"/>
      <protection hidden="1"/>
    </xf>
    <xf numFmtId="0" fontId="10" fillId="5" borderId="8" xfId="0" applyFont="1" applyFill="1" applyBorder="1" applyAlignment="1" applyProtection="1">
      <alignment horizontal="center" vertical="center" shrinkToFit="1"/>
      <protection hidden="1"/>
    </xf>
    <xf numFmtId="0" fontId="2" fillId="5" borderId="11" xfId="0" applyFont="1" applyFill="1" applyBorder="1" applyAlignment="1" applyProtection="1">
      <alignment horizontal="center" vertical="center" wrapText="1" shrinkToFit="1"/>
      <protection hidden="1"/>
    </xf>
    <xf numFmtId="0" fontId="2" fillId="5" borderId="19" xfId="0" applyFont="1" applyFill="1" applyBorder="1" applyAlignment="1" applyProtection="1">
      <alignment horizontal="center" vertical="center" wrapText="1" shrinkToFit="1"/>
      <protection hidden="1"/>
    </xf>
    <xf numFmtId="10" fontId="1" fillId="9" borderId="26" xfId="1" applyNumberFormat="1" applyFont="1" applyFill="1" applyBorder="1" applyAlignment="1" applyProtection="1">
      <alignment horizontal="center" vertical="center" shrinkToFit="1"/>
      <protection hidden="1"/>
    </xf>
    <xf numFmtId="10" fontId="1" fillId="9" borderId="29" xfId="1" applyNumberFormat="1" applyFont="1" applyFill="1" applyBorder="1" applyAlignment="1" applyProtection="1">
      <alignment horizontal="center" vertical="center" shrinkToFit="1"/>
      <protection hidden="1"/>
    </xf>
    <xf numFmtId="10" fontId="1" fillId="9" borderId="27" xfId="1" applyNumberFormat="1" applyFont="1" applyFill="1" applyBorder="1" applyAlignment="1" applyProtection="1">
      <alignment horizontal="center" vertical="center" shrinkToFit="1"/>
      <protection hidden="1"/>
    </xf>
    <xf numFmtId="10" fontId="1" fillId="9" borderId="30" xfId="1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shrinkToFit="1"/>
      <protection hidden="1"/>
    </xf>
    <xf numFmtId="0" fontId="0" fillId="0" borderId="2" xfId="0" applyFill="1" applyBorder="1" applyAlignment="1" applyProtection="1">
      <alignment horizontal="center" shrinkToFit="1"/>
      <protection hidden="1"/>
    </xf>
    <xf numFmtId="0" fontId="0" fillId="0" borderId="0" xfId="0" applyFill="1" applyBorder="1" applyAlignment="1" applyProtection="1">
      <alignment horizontal="center" shrinkToFit="1"/>
      <protection hidden="1"/>
    </xf>
    <xf numFmtId="10" fontId="10" fillId="5" borderId="3" xfId="0" applyNumberFormat="1" applyFont="1" applyFill="1" applyBorder="1" applyAlignment="1" applyProtection="1">
      <alignment horizontal="center" vertical="center" shrinkToFit="1"/>
      <protection hidden="1"/>
    </xf>
    <xf numFmtId="10" fontId="10" fillId="5" borderId="6" xfId="0" applyNumberFormat="1" applyFont="1" applyFill="1" applyBorder="1" applyAlignment="1" applyProtection="1">
      <alignment horizontal="center" vertical="center" shrinkToFit="1"/>
      <protection hidden="1"/>
    </xf>
    <xf numFmtId="10" fontId="10" fillId="5" borderId="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left" vertical="center" wrapText="1" shrinkToFit="1"/>
      <protection hidden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Fill="1" applyBorder="1" applyAlignment="1" applyProtection="1">
      <alignment horizontal="left" vertical="center" wrapText="1" shrinkToFit="1"/>
      <protection hidden="1"/>
    </xf>
    <xf numFmtId="0" fontId="0" fillId="0" borderId="3" xfId="0" applyFill="1" applyBorder="1" applyAlignment="1" applyProtection="1">
      <alignment horizontal="left" vertical="center" wrapText="1" shrinkToFit="1"/>
      <protection hidden="1"/>
    </xf>
    <xf numFmtId="0" fontId="0" fillId="0" borderId="4" xfId="0" applyFill="1" applyBorder="1" applyAlignment="1" applyProtection="1">
      <alignment horizontal="left" vertical="center" wrapText="1" shrinkToFit="1"/>
      <protection hidden="1"/>
    </xf>
    <xf numFmtId="0" fontId="0" fillId="0" borderId="0" xfId="0" applyFill="1" applyBorder="1" applyAlignment="1" applyProtection="1">
      <alignment horizontal="left" vertical="center" wrapText="1" shrinkToFit="1"/>
      <protection hidden="1"/>
    </xf>
    <xf numFmtId="0" fontId="0" fillId="0" borderId="5" xfId="0" applyFill="1" applyBorder="1" applyAlignment="1" applyProtection="1">
      <alignment horizontal="left" vertical="center" wrapText="1" shrinkToFit="1"/>
      <protection hidden="1"/>
    </xf>
    <xf numFmtId="0" fontId="0" fillId="0" borderId="6" xfId="0" applyFill="1" applyBorder="1" applyAlignment="1" applyProtection="1">
      <alignment horizontal="left" vertical="center" wrapText="1" shrinkToFit="1"/>
      <protection hidden="1"/>
    </xf>
    <xf numFmtId="0" fontId="0" fillId="0" borderId="7" xfId="0" applyFill="1" applyBorder="1" applyAlignment="1" applyProtection="1">
      <alignment horizontal="left" vertical="center" wrapText="1" shrinkToFit="1"/>
      <protection hidden="1"/>
    </xf>
    <xf numFmtId="0" fontId="0" fillId="0" borderId="8" xfId="0" applyFill="1" applyBorder="1" applyAlignment="1" applyProtection="1">
      <alignment horizontal="left" vertical="center" wrapText="1" shrinkToFit="1"/>
      <protection hidden="1"/>
    </xf>
    <xf numFmtId="10" fontId="1" fillId="9" borderId="55" xfId="1" applyNumberFormat="1" applyFont="1" applyFill="1" applyBorder="1" applyAlignment="1" applyProtection="1">
      <alignment horizontal="center" vertical="center" shrinkToFit="1"/>
      <protection hidden="1"/>
    </xf>
    <xf numFmtId="10" fontId="1" fillId="9" borderId="56" xfId="1" applyNumberFormat="1" applyFont="1" applyFill="1" applyBorder="1" applyAlignment="1" applyProtection="1">
      <alignment horizontal="center" vertical="center" shrinkToFit="1"/>
      <protection hidden="1"/>
    </xf>
    <xf numFmtId="10" fontId="1" fillId="9" borderId="28" xfId="1" applyNumberFormat="1" applyFont="1" applyFill="1" applyBorder="1" applyAlignment="1" applyProtection="1">
      <alignment horizontal="center" vertical="center" shrinkToFit="1"/>
      <protection hidden="1"/>
    </xf>
    <xf numFmtId="10" fontId="1" fillId="9" borderId="31" xfId="1" applyNumberFormat="1" applyFont="1" applyFill="1" applyBorder="1" applyAlignment="1" applyProtection="1">
      <alignment horizontal="center" vertical="center" shrinkToFit="1"/>
      <protection hidden="1"/>
    </xf>
    <xf numFmtId="10" fontId="2" fillId="5" borderId="20" xfId="0" applyNumberFormat="1" applyFont="1" applyFill="1" applyBorder="1" applyAlignment="1" applyProtection="1">
      <alignment horizontal="center" shrinkToFit="1"/>
      <protection hidden="1"/>
    </xf>
    <xf numFmtId="10" fontId="2" fillId="5" borderId="21" xfId="0" applyNumberFormat="1" applyFont="1" applyFill="1" applyBorder="1" applyAlignment="1" applyProtection="1">
      <alignment horizontal="center" shrinkToFit="1"/>
      <protection hidden="1"/>
    </xf>
    <xf numFmtId="0" fontId="2" fillId="5" borderId="1" xfId="0" applyFont="1" applyFill="1" applyBorder="1" applyAlignment="1" applyProtection="1">
      <alignment horizontal="center" vertical="center" wrapText="1" shrinkToFit="1"/>
      <protection hidden="1"/>
    </xf>
    <xf numFmtId="0" fontId="2" fillId="5" borderId="6" xfId="0" applyFont="1" applyFill="1" applyBorder="1" applyAlignment="1" applyProtection="1">
      <alignment horizontal="center" vertical="center" wrapText="1" shrinkToFit="1"/>
      <protection hidden="1"/>
    </xf>
    <xf numFmtId="0" fontId="9" fillId="5" borderId="0" xfId="0" applyFont="1" applyFill="1" applyBorder="1" applyAlignment="1" applyProtection="1">
      <alignment horizontal="center" vertical="center" shrinkToFit="1"/>
      <protection hidden="1"/>
    </xf>
    <xf numFmtId="0" fontId="9" fillId="5" borderId="5" xfId="0" applyFont="1" applyFill="1" applyBorder="1" applyAlignment="1" applyProtection="1">
      <alignment horizontal="center" vertical="center" shrinkToFit="1"/>
      <protection hidden="1"/>
    </xf>
    <xf numFmtId="0" fontId="11" fillId="8" borderId="46" xfId="4" applyNumberFormat="1" applyFont="1" applyFill="1" applyBorder="1" applyAlignment="1" applyProtection="1">
      <alignment horizontal="center" wrapText="1"/>
      <protection hidden="1"/>
    </xf>
    <xf numFmtId="0" fontId="11" fillId="8" borderId="48" xfId="4" applyNumberFormat="1" applyFont="1" applyFill="1" applyBorder="1" applyAlignment="1" applyProtection="1">
      <alignment horizontal="center" wrapText="1"/>
      <protection hidden="1"/>
    </xf>
    <xf numFmtId="0" fontId="11" fillId="8" borderId="5" xfId="4" applyNumberFormat="1" applyFont="1" applyFill="1" applyBorder="1" applyAlignment="1" applyProtection="1">
      <alignment horizontal="center" wrapText="1"/>
      <protection hidden="1"/>
    </xf>
    <xf numFmtId="0" fontId="11" fillId="8" borderId="51" xfId="4" applyNumberFormat="1" applyFont="1" applyFill="1" applyBorder="1" applyAlignment="1" applyProtection="1">
      <alignment horizontal="center" wrapText="1"/>
      <protection hidden="1"/>
    </xf>
    <xf numFmtId="0" fontId="11" fillId="5" borderId="49" xfId="4" applyNumberFormat="1" applyFont="1" applyFill="1" applyBorder="1" applyAlignment="1" applyProtection="1">
      <alignment horizontal="center" vertical="center" wrapText="1"/>
      <protection hidden="1"/>
    </xf>
    <xf numFmtId="0" fontId="11" fillId="5" borderId="40" xfId="4" applyNumberFormat="1" applyFont="1" applyFill="1" applyBorder="1" applyAlignment="1" applyProtection="1">
      <alignment horizontal="center" vertical="center" wrapText="1"/>
      <protection hidden="1"/>
    </xf>
    <xf numFmtId="0" fontId="11" fillId="5" borderId="47" xfId="4" applyNumberFormat="1" applyFont="1" applyFill="1" applyBorder="1" applyAlignment="1" applyProtection="1">
      <alignment horizontal="center" vertical="center" wrapText="1"/>
      <protection hidden="1"/>
    </xf>
    <xf numFmtId="0" fontId="11" fillId="5" borderId="37" xfId="4" applyNumberFormat="1" applyFont="1" applyFill="1" applyBorder="1" applyAlignment="1" applyProtection="1">
      <alignment horizontal="center" vertical="center" wrapText="1"/>
      <protection hidden="1"/>
    </xf>
    <xf numFmtId="10" fontId="11" fillId="2" borderId="39" xfId="4" applyNumberFormat="1" applyFont="1" applyFill="1" applyBorder="1" applyAlignment="1" applyProtection="1">
      <alignment horizontal="center" vertical="center" wrapText="1"/>
      <protection locked="0"/>
    </xf>
    <xf numFmtId="10" fontId="11" fillId="2" borderId="32" xfId="4" applyNumberFormat="1" applyFont="1" applyFill="1" applyBorder="1" applyAlignment="1" applyProtection="1">
      <alignment horizontal="center" vertical="center" wrapText="1"/>
      <protection locked="0"/>
    </xf>
    <xf numFmtId="0" fontId="11" fillId="5" borderId="52" xfId="4" applyNumberFormat="1" applyFont="1" applyFill="1" applyBorder="1" applyAlignment="1" applyProtection="1">
      <alignment horizontal="center" vertical="center" wrapText="1"/>
      <protection hidden="1"/>
    </xf>
    <xf numFmtId="0" fontId="11" fillId="5" borderId="4" xfId="4" applyNumberFormat="1" applyFont="1" applyFill="1" applyBorder="1" applyAlignment="1" applyProtection="1">
      <alignment horizontal="center" vertical="center" wrapText="1"/>
      <protection hidden="1"/>
    </xf>
    <xf numFmtId="0" fontId="11" fillId="5" borderId="0" xfId="4" applyNumberFormat="1" applyFont="1" applyFill="1" applyBorder="1" applyAlignment="1" applyProtection="1">
      <alignment horizontal="center" vertical="center" wrapText="1"/>
      <protection hidden="1"/>
    </xf>
    <xf numFmtId="0" fontId="11" fillId="2" borderId="39" xfId="4" applyNumberFormat="1" applyFont="1" applyFill="1" applyBorder="1" applyAlignment="1" applyProtection="1">
      <alignment horizontal="center" vertical="center" wrapText="1"/>
      <protection locked="0"/>
    </xf>
    <xf numFmtId="0" fontId="11" fillId="2" borderId="14" xfId="4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4" applyNumberFormat="1" applyFont="1" applyFill="1" applyBorder="1" applyAlignment="1" applyProtection="1">
      <alignment horizontal="center" vertical="center" wrapText="1"/>
      <protection hidden="1"/>
    </xf>
    <xf numFmtId="0" fontId="11" fillId="7" borderId="3" xfId="4" applyNumberFormat="1" applyFont="1" applyFill="1" applyBorder="1" applyAlignment="1" applyProtection="1">
      <alignment horizontal="center" vertical="center" wrapText="1"/>
      <protection hidden="1"/>
    </xf>
    <xf numFmtId="0" fontId="11" fillId="7" borderId="6" xfId="4" applyNumberFormat="1" applyFont="1" applyFill="1" applyBorder="1" applyAlignment="1" applyProtection="1">
      <alignment horizontal="center" vertical="center" wrapText="1"/>
      <protection hidden="1"/>
    </xf>
    <xf numFmtId="0" fontId="11" fillId="7" borderId="8" xfId="4" applyNumberFormat="1" applyFont="1" applyFill="1" applyBorder="1" applyAlignment="1" applyProtection="1">
      <alignment horizontal="center" vertical="center" wrapText="1"/>
      <protection hidden="1"/>
    </xf>
    <xf numFmtId="165" fontId="11" fillId="7" borderId="11" xfId="4" applyNumberFormat="1" applyFont="1" applyFill="1" applyBorder="1" applyAlignment="1" applyProtection="1">
      <alignment horizontal="center" vertical="center" wrapText="1"/>
      <protection hidden="1"/>
    </xf>
    <xf numFmtId="165" fontId="11" fillId="7" borderId="19" xfId="4" applyNumberFormat="1" applyFont="1" applyFill="1" applyBorder="1" applyAlignment="1" applyProtection="1">
      <alignment horizontal="center" vertical="center" wrapText="1"/>
      <protection hidden="1"/>
    </xf>
    <xf numFmtId="0" fontId="11" fillId="8" borderId="42" xfId="4" applyNumberFormat="1" applyFont="1" applyFill="1" applyBorder="1" applyAlignment="1" applyProtection="1">
      <alignment horizontal="center" wrapText="1"/>
      <protection hidden="1"/>
    </xf>
    <xf numFmtId="0" fontId="11" fillId="8" borderId="50" xfId="4" applyNumberFormat="1" applyFont="1" applyFill="1" applyBorder="1" applyAlignment="1" applyProtection="1">
      <alignment horizontal="center" wrapText="1"/>
      <protection hidden="1"/>
    </xf>
    <xf numFmtId="0" fontId="11" fillId="5" borderId="1" xfId="4" applyNumberFormat="1" applyFont="1" applyFill="1" applyBorder="1" applyAlignment="1" applyProtection="1">
      <alignment horizontal="center" vertical="center" wrapText="1"/>
      <protection hidden="1"/>
    </xf>
    <xf numFmtId="0" fontId="11" fillId="5" borderId="2" xfId="4" applyNumberFormat="1" applyFont="1" applyFill="1" applyBorder="1" applyAlignment="1" applyProtection="1">
      <alignment horizontal="center" vertical="center" wrapText="1"/>
      <protection hidden="1"/>
    </xf>
    <xf numFmtId="0" fontId="11" fillId="8" borderId="11" xfId="4" applyNumberFormat="1" applyFont="1" applyFill="1" applyBorder="1" applyAlignment="1" applyProtection="1">
      <alignment horizontal="center" vertical="center" wrapText="1"/>
      <protection hidden="1"/>
    </xf>
    <xf numFmtId="0" fontId="11" fillId="8" borderId="14" xfId="4" applyNumberFormat="1" applyFont="1" applyFill="1" applyBorder="1" applyAlignment="1" applyProtection="1">
      <alignment horizontal="center" vertical="center" wrapText="1"/>
      <protection hidden="1"/>
    </xf>
    <xf numFmtId="0" fontId="11" fillId="8" borderId="19" xfId="4" applyNumberFormat="1" applyFont="1" applyFill="1" applyBorder="1" applyAlignment="1" applyProtection="1">
      <alignment horizontal="center" vertical="center" wrapText="1"/>
      <protection hidden="1"/>
    </xf>
    <xf numFmtId="165" fontId="11" fillId="2" borderId="11" xfId="4" applyNumberFormat="1" applyFont="1" applyFill="1" applyBorder="1" applyAlignment="1" applyProtection="1">
      <alignment horizontal="center" vertical="center" wrapText="1"/>
      <protection locked="0"/>
    </xf>
    <xf numFmtId="165" fontId="11" fillId="2" borderId="32" xfId="4" applyNumberFormat="1" applyFont="1" applyFill="1" applyBorder="1" applyAlignment="1" applyProtection="1">
      <alignment horizontal="center" vertical="center" wrapText="1"/>
      <protection locked="0"/>
    </xf>
    <xf numFmtId="0" fontId="11" fillId="8" borderId="45" xfId="4" applyNumberFormat="1" applyFont="1" applyFill="1" applyBorder="1" applyAlignment="1" applyProtection="1">
      <alignment horizontal="center" wrapText="1"/>
      <protection hidden="1"/>
    </xf>
    <xf numFmtId="0" fontId="11" fillId="5" borderId="3" xfId="4" applyNumberFormat="1" applyFont="1" applyFill="1" applyBorder="1" applyAlignment="1" applyProtection="1">
      <alignment horizontal="center" vertical="center" wrapText="1"/>
      <protection hidden="1"/>
    </xf>
    <xf numFmtId="0" fontId="11" fillId="5" borderId="38" xfId="4" applyNumberFormat="1" applyFont="1" applyFill="1" applyBorder="1" applyAlignment="1" applyProtection="1">
      <alignment horizontal="center" vertical="center" wrapText="1"/>
      <protection hidden="1"/>
    </xf>
    <xf numFmtId="0" fontId="0" fillId="8" borderId="14" xfId="0" applyFill="1" applyBorder="1"/>
    <xf numFmtId="0" fontId="0" fillId="8" borderId="19" xfId="0" applyFill="1" applyBorder="1"/>
    <xf numFmtId="0" fontId="11" fillId="5" borderId="41" xfId="4" applyNumberFormat="1" applyFont="1" applyFill="1" applyBorder="1" applyAlignment="1" applyProtection="1">
      <alignment horizontal="center" vertical="center" wrapText="1"/>
      <protection hidden="1"/>
    </xf>
    <xf numFmtId="0" fontId="11" fillId="5" borderId="5" xfId="4" applyNumberFormat="1" applyFont="1" applyFill="1" applyBorder="1" applyAlignment="1" applyProtection="1">
      <alignment horizontal="center" vertical="center" wrapText="1"/>
      <protection hidden="1"/>
    </xf>
    <xf numFmtId="0" fontId="11" fillId="2" borderId="19" xfId="4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3" xfId="0" applyNumberFormat="1" applyFont="1" applyFill="1" applyBorder="1" applyAlignment="1" applyProtection="1">
      <alignment horizontal="center" vertical="center"/>
      <protection hidden="1"/>
    </xf>
    <xf numFmtId="0" fontId="7" fillId="2" borderId="6" xfId="0" applyNumberFormat="1" applyFont="1" applyFill="1" applyBorder="1" applyAlignment="1" applyProtection="1">
      <alignment horizontal="center" vertical="center"/>
      <protection hidden="1"/>
    </xf>
    <xf numFmtId="0" fontId="7" fillId="2" borderId="8" xfId="0" applyNumberFormat="1" applyFont="1" applyFill="1" applyBorder="1" applyAlignment="1" applyProtection="1">
      <alignment horizontal="center" vertical="center"/>
      <protection hidden="1"/>
    </xf>
    <xf numFmtId="0" fontId="3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5" fillId="3" borderId="19" xfId="0" applyNumberFormat="1" applyFont="1" applyFill="1" applyBorder="1" applyAlignment="1" applyProtection="1">
      <alignment horizontal="center" vertical="center"/>
      <protection hidden="1"/>
    </xf>
    <xf numFmtId="165" fontId="5" fillId="3" borderId="11" xfId="1" applyNumberFormat="1" applyFont="1" applyFill="1" applyBorder="1" applyAlignment="1" applyProtection="1">
      <alignment horizontal="center" vertical="center" shrinkToFit="1"/>
      <protection hidden="1"/>
    </xf>
    <xf numFmtId="165" fontId="5" fillId="3" borderId="19" xfId="1" applyNumberFormat="1" applyFont="1" applyFill="1" applyBorder="1" applyAlignment="1" applyProtection="1">
      <alignment horizontal="center" vertical="center" shrinkToFit="1"/>
      <protection hidden="1"/>
    </xf>
    <xf numFmtId="0" fontId="3" fillId="5" borderId="33" xfId="0" applyNumberFormat="1" applyFont="1" applyFill="1" applyBorder="1" applyAlignment="1" applyProtection="1">
      <alignment horizontal="left" vertical="center" wrapText="1"/>
    </xf>
    <xf numFmtId="0" fontId="0" fillId="0" borderId="34" xfId="0" applyBorder="1"/>
    <xf numFmtId="0" fontId="0" fillId="0" borderId="35" xfId="0" applyBorder="1"/>
    <xf numFmtId="0" fontId="0" fillId="0" borderId="0" xfId="0" applyBorder="1"/>
    <xf numFmtId="0" fontId="3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0" applyNumberFormat="1" applyFont="1" applyFill="1" applyBorder="1" applyAlignment="1" applyProtection="1">
      <alignment horizontal="left" vertical="top" wrapText="1"/>
    </xf>
    <xf numFmtId="0" fontId="3" fillId="5" borderId="2" xfId="0" applyNumberFormat="1" applyFont="1" applyFill="1" applyBorder="1" applyAlignment="1" applyProtection="1">
      <alignment horizontal="left" vertical="top" wrapText="1"/>
    </xf>
    <xf numFmtId="0" fontId="3" fillId="5" borderId="3" xfId="0" applyNumberFormat="1" applyFont="1" applyFill="1" applyBorder="1" applyAlignment="1" applyProtection="1">
      <alignment horizontal="left" vertical="top" wrapText="1"/>
    </xf>
    <xf numFmtId="0" fontId="3" fillId="5" borderId="4" xfId="0" applyNumberFormat="1" applyFont="1" applyFill="1" applyBorder="1" applyAlignment="1" applyProtection="1">
      <alignment horizontal="left" vertical="top" wrapText="1"/>
    </xf>
    <xf numFmtId="0" fontId="3" fillId="5" borderId="0" xfId="0" applyNumberFormat="1" applyFont="1" applyFill="1" applyBorder="1" applyAlignment="1" applyProtection="1">
      <alignment horizontal="left" vertical="top" wrapText="1"/>
    </xf>
    <xf numFmtId="0" fontId="3" fillId="5" borderId="5" xfId="0" applyNumberFormat="1" applyFont="1" applyFill="1" applyBorder="1" applyAlignment="1" applyProtection="1">
      <alignment horizontal="left" vertical="top" wrapText="1"/>
    </xf>
    <xf numFmtId="0" fontId="3" fillId="5" borderId="6" xfId="0" applyNumberFormat="1" applyFont="1" applyFill="1" applyBorder="1" applyAlignment="1" applyProtection="1">
      <alignment horizontal="left" vertical="top" wrapText="1"/>
    </xf>
    <xf numFmtId="0" fontId="3" fillId="5" borderId="7" xfId="0" applyNumberFormat="1" applyFont="1" applyFill="1" applyBorder="1" applyAlignment="1" applyProtection="1">
      <alignment horizontal="left" vertical="top" wrapText="1"/>
    </xf>
    <xf numFmtId="0" fontId="3" fillId="5" borderId="8" xfId="0" applyNumberFormat="1" applyFont="1" applyFill="1" applyBorder="1" applyAlignment="1" applyProtection="1">
      <alignment horizontal="left" vertical="top" wrapText="1"/>
    </xf>
    <xf numFmtId="0" fontId="5" fillId="4" borderId="11" xfId="0" applyNumberFormat="1" applyFont="1" applyFill="1" applyBorder="1" applyAlignment="1" applyProtection="1">
      <alignment horizontal="center" vertical="center"/>
      <protection hidden="1"/>
    </xf>
    <xf numFmtId="0" fontId="5" fillId="4" borderId="19" xfId="0" applyNumberFormat="1" applyFont="1" applyFill="1" applyBorder="1" applyAlignment="1" applyProtection="1">
      <alignment horizontal="center" vertical="center"/>
      <protection hidden="1"/>
    </xf>
    <xf numFmtId="165" fontId="5" fillId="4" borderId="11" xfId="1" applyNumberFormat="1" applyFont="1" applyFill="1" applyBorder="1" applyAlignment="1" applyProtection="1">
      <alignment horizontal="center" vertical="center" shrinkToFit="1"/>
      <protection hidden="1"/>
    </xf>
    <xf numFmtId="165" fontId="5" fillId="4" borderId="19" xfId="1" applyNumberFormat="1" applyFont="1" applyFill="1" applyBorder="1" applyAlignment="1" applyProtection="1">
      <alignment horizontal="center" vertical="center" shrinkToFit="1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left" vertical="top" wrapText="1"/>
      <protection hidden="1"/>
    </xf>
    <xf numFmtId="0" fontId="14" fillId="0" borderId="3" xfId="0" applyFont="1" applyBorder="1" applyAlignment="1" applyProtection="1">
      <alignment horizontal="left" vertical="top" wrapText="1"/>
      <protection hidden="1"/>
    </xf>
    <xf numFmtId="0" fontId="14" fillId="0" borderId="4" xfId="0" applyFont="1" applyBorder="1" applyAlignment="1" applyProtection="1">
      <alignment horizontal="left" vertical="top" wrapText="1"/>
      <protection hidden="1"/>
    </xf>
    <xf numFmtId="0" fontId="14" fillId="0" borderId="5" xfId="0" applyFont="1" applyBorder="1" applyAlignment="1" applyProtection="1">
      <alignment horizontal="left" vertical="top" wrapText="1"/>
      <protection hidden="1"/>
    </xf>
    <xf numFmtId="0" fontId="14" fillId="0" borderId="6" xfId="0" applyFont="1" applyBorder="1" applyAlignment="1" applyProtection="1">
      <alignment horizontal="left" vertical="top" wrapText="1"/>
      <protection hidden="1"/>
    </xf>
    <xf numFmtId="0" fontId="14" fillId="0" borderId="8" xfId="0" applyFont="1" applyBorder="1" applyAlignment="1" applyProtection="1">
      <alignment horizontal="left" vertical="top" wrapText="1"/>
      <protection hidden="1"/>
    </xf>
  </cellXfs>
  <cellStyles count="12">
    <cellStyle name="Normal" xfId="0" builtinId="0"/>
    <cellStyle name="Normal 2" xfId="2"/>
    <cellStyle name="Normal 2 2" xfId="3"/>
    <cellStyle name="Normal 2 3" xfId="4"/>
    <cellStyle name="Normal 3" xfId="7"/>
    <cellStyle name="Normal 3 2" xfId="8"/>
    <cellStyle name="Normal 4" xfId="9"/>
    <cellStyle name="Percent" xfId="1" builtinId="5"/>
    <cellStyle name="Percent 2" xfId="5"/>
    <cellStyle name="Percent 3" xfId="6"/>
    <cellStyle name="Percent 3 2" xfId="10"/>
    <cellStyle name="Percent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107950</xdr:colOff>
      <xdr:row>0</xdr:row>
      <xdr:rowOff>133350</xdr:rowOff>
    </xdr:from>
    <xdr:to>
      <xdr:col>5</xdr:col>
      <xdr:colOff>704850</xdr:colOff>
      <xdr:row>5</xdr:row>
      <xdr:rowOff>180935</xdr:rowOff>
    </xdr:to>
    <xdr:pic>
      <xdr:nvPicPr>
        <xdr:cNvPr id="2" name="Picture 1" descr="mys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9900" y="133350"/>
          <a:ext cx="2755900" cy="968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920750</xdr:colOff>
      <xdr:row>0</xdr:row>
      <xdr:rowOff>139700</xdr:rowOff>
    </xdr:from>
    <xdr:to>
      <xdr:col>10</xdr:col>
      <xdr:colOff>44450</xdr:colOff>
      <xdr:row>6</xdr:row>
      <xdr:rowOff>117435</xdr:rowOff>
    </xdr:to>
    <xdr:pic>
      <xdr:nvPicPr>
        <xdr:cNvPr id="2" name="Picture 1" descr="mys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19600" y="139700"/>
          <a:ext cx="2755900" cy="968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234950</xdr:colOff>
      <xdr:row>0</xdr:row>
      <xdr:rowOff>76200</xdr:rowOff>
    </xdr:from>
    <xdr:to>
      <xdr:col>5</xdr:col>
      <xdr:colOff>742950</xdr:colOff>
      <xdr:row>5</xdr:row>
      <xdr:rowOff>117435</xdr:rowOff>
    </xdr:to>
    <xdr:pic>
      <xdr:nvPicPr>
        <xdr:cNvPr id="2" name="Picture 1" descr="mys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68750" y="76200"/>
          <a:ext cx="2755900" cy="9683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vang%20Agrawal/AppData/Roaming/Microsoft/Excel/Business/Business/Loans/Calculators/SBI%20Maxgain%20Calcula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siness\Business\Loans\Calculators\SBI%20Maxgain%20Calculato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GAIN"/>
      <sheetName val=""/>
      <sheetName val="SIP"/>
      <sheetName val="Sheet2"/>
    </sheetNames>
    <sheetDataSet>
      <sheetData sheetId="0" refreshError="1">
        <row r="6">
          <cell r="D6">
            <v>3000000</v>
          </cell>
        </row>
        <row r="7">
          <cell r="D7">
            <v>0.10249999999999999</v>
          </cell>
        </row>
        <row r="8">
          <cell r="D8">
            <v>20</v>
          </cell>
        </row>
        <row r="10">
          <cell r="D10">
            <v>42736</v>
          </cell>
        </row>
        <row r="18">
          <cell r="I18">
            <v>2996175.6983904066</v>
          </cell>
        </row>
        <row r="19">
          <cell r="I19">
            <v>2992318.7308712313</v>
          </cell>
        </row>
        <row r="20">
          <cell r="I20">
            <v>2988428.8184211631</v>
          </cell>
        </row>
        <row r="21">
          <cell r="I21">
            <v>2984505.6796355839</v>
          </cell>
        </row>
        <row r="22">
          <cell r="I22">
            <v>2980549.030706211</v>
          </cell>
        </row>
        <row r="23">
          <cell r="I23">
            <v>2976558.5854005665</v>
          </cell>
        </row>
        <row r="24">
          <cell r="I24">
            <v>2972534.0550412699</v>
          </cell>
        </row>
        <row r="25">
          <cell r="I25">
            <v>2968475.1484851539</v>
          </cell>
        </row>
        <row r="26">
          <cell r="I26">
            <v>2964381.5721022044</v>
          </cell>
        </row>
        <row r="27">
          <cell r="I27">
            <v>2960253.0297543174</v>
          </cell>
        </row>
        <row r="28">
          <cell r="I28">
            <v>2956089.2227738756</v>
          </cell>
        </row>
        <row r="29">
          <cell r="I29">
            <v>2951889.8499421426</v>
          </cell>
        </row>
        <row r="30">
          <cell r="I30">
            <v>2947654.6074674716</v>
          </cell>
        </row>
        <row r="31">
          <cell r="I31">
            <v>2943383.1889633294</v>
          </cell>
        </row>
        <row r="32">
          <cell r="I32">
            <v>2939075.2854261314</v>
          </cell>
        </row>
        <row r="33">
          <cell r="I33">
            <v>2934730.5852128863</v>
          </cell>
        </row>
        <row r="34">
          <cell r="I34">
            <v>2930348.7740186532</v>
          </cell>
        </row>
        <row r="35">
          <cell r="I35">
            <v>2925929.5348538025</v>
          </cell>
        </row>
        <row r="36">
          <cell r="I36">
            <v>2921472.5480210856</v>
          </cell>
        </row>
        <row r="37">
          <cell r="I37">
            <v>2916977.4910925059</v>
          </cell>
        </row>
        <row r="38">
          <cell r="I38">
            <v>2912444.0388859943</v>
          </cell>
        </row>
        <row r="39">
          <cell r="I39">
            <v>2907871.8634418854</v>
          </cell>
        </row>
        <row r="40">
          <cell r="I40">
            <v>2903260.6339991917</v>
          </cell>
        </row>
        <row r="41">
          <cell r="I41">
            <v>2898610.0169716747</v>
          </cell>
        </row>
        <row r="42">
          <cell r="I42">
            <v>2893919.6759237144</v>
          </cell>
        </row>
        <row r="43">
          <cell r="I43">
            <v>2889189.2715459694</v>
          </cell>
        </row>
        <row r="44">
          <cell r="I44">
            <v>2884418.4616308315</v>
          </cell>
        </row>
        <row r="45">
          <cell r="I45">
            <v>2879606.9010476684</v>
          </cell>
        </row>
        <row r="46">
          <cell r="I46">
            <v>2874754.2417178573</v>
          </cell>
        </row>
        <row r="47">
          <cell r="I47">
            <v>2869860.1325896042</v>
          </cell>
        </row>
        <row r="48">
          <cell r="I48">
            <v>2864924.2196125472</v>
          </cell>
        </row>
        <row r="49">
          <cell r="I49">
            <v>2859946.1457121442</v>
          </cell>
        </row>
        <row r="50">
          <cell r="I50">
            <v>2854925.5507638422</v>
          </cell>
        </row>
        <row r="51">
          <cell r="I51">
            <v>2849862.0715670232</v>
          </cell>
        </row>
        <row r="52">
          <cell r="I52">
            <v>2844755.3418187317</v>
          </cell>
        </row>
        <row r="53">
          <cell r="I53">
            <v>2839604.9920871733</v>
          </cell>
        </row>
        <row r="54">
          <cell r="I54">
            <v>2834410.6497849911</v>
          </cell>
        </row>
        <row r="55">
          <cell r="I55">
            <v>2829171.9391423115</v>
          </cell>
        </row>
        <row r="56">
          <cell r="I56">
            <v>2823888.4811795587</v>
          </cell>
        </row>
        <row r="57">
          <cell r="I57">
            <v>2818559.8936800407</v>
          </cell>
        </row>
        <row r="58">
          <cell r="I58">
            <v>2813185.7911622976</v>
          </cell>
        </row>
        <row r="59">
          <cell r="I59">
            <v>2807765.7848522156</v>
          </cell>
        </row>
        <row r="60">
          <cell r="I60">
            <v>2802299.4826549017</v>
          </cell>
        </row>
        <row r="61">
          <cell r="I61">
            <v>2796786.4891263191</v>
          </cell>
        </row>
        <row r="62">
          <cell r="I62">
            <v>2791226.4054446798</v>
          </cell>
        </row>
        <row r="63">
          <cell r="I63">
            <v>2785618.829381593</v>
          </cell>
        </row>
        <row r="64">
          <cell r="I64">
            <v>2779963.3552729674</v>
          </cell>
        </row>
        <row r="65">
          <cell r="I65">
            <v>2774259.5739896642</v>
          </cell>
        </row>
        <row r="66">
          <cell r="I66">
            <v>2768507.0729078995</v>
          </cell>
        </row>
        <row r="67">
          <cell r="I67">
            <v>2762705.4358793944</v>
          </cell>
        </row>
        <row r="68">
          <cell r="I68">
            <v>2756854.2432012712</v>
          </cell>
        </row>
        <row r="69">
          <cell r="I69">
            <v>2750953.0715856887</v>
          </cell>
        </row>
        <row r="70">
          <cell r="I70">
            <v>2745001.4941292233</v>
          </cell>
        </row>
        <row r="71">
          <cell r="I71">
            <v>2738999.0802819836</v>
          </cell>
        </row>
        <row r="72">
          <cell r="I72">
            <v>2732945.3958164654</v>
          </cell>
        </row>
        <row r="73">
          <cell r="I73">
            <v>2726840.0027961377</v>
          </cell>
        </row>
        <row r="74">
          <cell r="I74">
            <v>2720682.4595437613</v>
          </cell>
        </row>
        <row r="75">
          <cell r="I75">
            <v>2714472.3206094378</v>
          </cell>
        </row>
        <row r="76">
          <cell r="I76">
            <v>2708209.1367383832</v>
          </cell>
        </row>
        <row r="77">
          <cell r="I77">
            <v>2701892.45483843</v>
          </cell>
        </row>
        <row r="78">
          <cell r="I78">
            <v>2695521.8179472485</v>
          </cell>
        </row>
        <row r="79">
          <cell r="I79">
            <v>2689096.7651992878</v>
          </cell>
        </row>
        <row r="80">
          <cell r="I80">
            <v>2682616.8317924384</v>
          </cell>
        </row>
        <row r="81">
          <cell r="I81">
            <v>2676081.5489544054</v>
          </cell>
        </row>
        <row r="82">
          <cell r="I82">
            <v>2669490.4439087976</v>
          </cell>
        </row>
        <row r="83">
          <cell r="I83">
            <v>2662843.0398409255</v>
          </cell>
        </row>
        <row r="84">
          <cell r="I84">
            <v>2656138.8558633067</v>
          </cell>
        </row>
        <row r="85">
          <cell r="I85">
            <v>2649377.4069808791</v>
          </cell>
        </row>
        <row r="86">
          <cell r="I86">
            <v>2642558.2040559142</v>
          </cell>
        </row>
        <row r="87">
          <cell r="I87">
            <v>2635680.7537726318</v>
          </cell>
        </row>
        <row r="88">
          <cell r="I88">
            <v>2628744.558601513</v>
          </cell>
        </row>
        <row r="89">
          <cell r="I89">
            <v>2621749.1167633077</v>
          </cell>
        </row>
        <row r="90">
          <cell r="I90">
            <v>2614693.9221927342</v>
          </cell>
        </row>
        <row r="91">
          <cell r="I91">
            <v>2607578.4645018703</v>
          </cell>
        </row>
        <row r="92">
          <cell r="I92">
            <v>2600402.2289432306</v>
          </cell>
        </row>
        <row r="93">
          <cell r="I93">
            <v>2593164.6963725272</v>
          </cell>
        </row>
        <row r="94">
          <cell r="I94">
            <v>2585865.3432111158</v>
          </cell>
        </row>
        <row r="95">
          <cell r="I95">
            <v>2578503.6414081175</v>
          </cell>
        </row>
        <row r="96">
          <cell r="I96">
            <v>2571079.0584022184</v>
          </cell>
        </row>
        <row r="97">
          <cell r="I97">
            <v>2563591.0570831439</v>
          </cell>
        </row>
        <row r="98">
          <cell r="I98">
            <v>2556039.0957528022</v>
          </cell>
        </row>
        <row r="99">
          <cell r="I99">
            <v>2548422.6280860975</v>
          </cell>
        </row>
        <row r="100">
          <cell r="I100">
            <v>2540741.1030914062</v>
          </cell>
        </row>
        <row r="101">
          <cell r="I101">
            <v>2532993.9650707184</v>
          </cell>
        </row>
        <row r="102">
          <cell r="I102">
            <v>2525180.6535794376</v>
          </cell>
        </row>
        <row r="103">
          <cell r="I103">
            <v>2517300.6033858354</v>
          </cell>
        </row>
        <row r="104">
          <cell r="I104">
            <v>2509353.2444301629</v>
          </cell>
        </row>
        <row r="105">
          <cell r="I105">
            <v>2501338.0017834106</v>
          </cell>
        </row>
        <row r="106">
          <cell r="I106">
            <v>2493254.2956057172</v>
          </cell>
        </row>
        <row r="107">
          <cell r="I107">
            <v>2485101.5411044229</v>
          </cell>
        </row>
        <row r="108">
          <cell r="I108">
            <v>2476879.148491763</v>
          </cell>
        </row>
        <row r="109">
          <cell r="I109">
            <v>2468586.5229422036</v>
          </cell>
        </row>
        <row r="110">
          <cell r="I110">
            <v>2460223.0645494084</v>
          </cell>
        </row>
        <row r="111">
          <cell r="I111">
            <v>2451788.1682828413</v>
          </cell>
        </row>
        <row r="112">
          <cell r="I112">
            <v>2443281.2239439972</v>
          </cell>
        </row>
        <row r="113">
          <cell r="I113">
            <v>2434701.6161222588</v>
          </cell>
        </row>
        <row r="114">
          <cell r="I114">
            <v>2426048.7241503764</v>
          </cell>
        </row>
        <row r="115">
          <cell r="I115">
            <v>2417321.9220595676</v>
          </cell>
        </row>
        <row r="116">
          <cell r="I116">
            <v>2408520.5785342334</v>
          </cell>
        </row>
        <row r="117">
          <cell r="I117">
            <v>2399644.0568662868</v>
          </cell>
        </row>
        <row r="118">
          <cell r="I118">
            <v>2390691.714909093</v>
          </cell>
        </row>
        <row r="119">
          <cell r="I119">
            <v>2381662.9050310147</v>
          </cell>
        </row>
        <row r="120">
          <cell r="I120">
            <v>2372556.9740685611</v>
          </cell>
        </row>
        <row r="121">
          <cell r="I121">
            <v>2363373.2632791367</v>
          </cell>
        </row>
        <row r="122">
          <cell r="I122">
            <v>2354111.1082933862</v>
          </cell>
        </row>
        <row r="123">
          <cell r="I123">
            <v>2344769.8390671322</v>
          </cell>
        </row>
        <row r="124">
          <cell r="I124">
            <v>2335348.7798329042</v>
          </cell>
        </row>
        <row r="125">
          <cell r="I125">
            <v>2325847.2490510503</v>
          </cell>
        </row>
        <row r="126">
          <cell r="I126">
            <v>2316264.5593604348</v>
          </cell>
        </row>
        <row r="127">
          <cell r="I127">
            <v>2306600.0175287118</v>
          </cell>
        </row>
        <row r="128">
          <cell r="I128">
            <v>2296852.9244021764</v>
          </cell>
        </row>
        <row r="129">
          <cell r="I129">
            <v>2287022.5748551851</v>
          </cell>
        </row>
        <row r="130">
          <cell r="I130">
            <v>2277108.2577391467</v>
          </cell>
        </row>
        <row r="131">
          <cell r="I131">
            <v>2267109.2558310754</v>
          </cell>
        </row>
        <row r="132">
          <cell r="I132">
            <v>2257024.8457817058</v>
          </cell>
        </row>
        <row r="133">
          <cell r="I133">
            <v>2246854.2980631646</v>
          </cell>
        </row>
        <row r="134">
          <cell r="I134">
            <v>2236596.8769161943</v>
          </cell>
        </row>
        <row r="135">
          <cell r="I135">
            <v>2226251.8402969269</v>
          </cell>
        </row>
        <row r="136">
          <cell r="I136">
            <v>2215818.4398232033</v>
          </cell>
        </row>
        <row r="137">
          <cell r="I137">
            <v>2205295.9207204334</v>
          </cell>
        </row>
        <row r="138">
          <cell r="I138">
            <v>2194683.5217669937</v>
          </cell>
        </row>
        <row r="139">
          <cell r="I139">
            <v>2183980.47523916</v>
          </cell>
        </row>
        <row r="140">
          <cell r="I140">
            <v>2173186.0068555679</v>
          </cell>
        </row>
        <row r="141">
          <cell r="I141">
            <v>2162299.3357211994</v>
          </cell>
        </row>
        <row r="142">
          <cell r="I142">
            <v>2151319.6742708916</v>
          </cell>
        </row>
        <row r="143">
          <cell r="I143">
            <v>2140246.2282123622</v>
          </cell>
        </row>
        <row r="144">
          <cell r="I144">
            <v>2129078.1964687495</v>
          </cell>
        </row>
        <row r="145">
          <cell r="I145">
            <v>2117814.77112066</v>
          </cell>
        </row>
        <row r="146">
          <cell r="I146">
            <v>2106455.1373477224</v>
          </cell>
        </row>
        <row r="147">
          <cell r="I147">
            <v>2094998.473369641</v>
          </cell>
        </row>
        <row r="148">
          <cell r="I148">
            <v>2083443.9503867468</v>
          </cell>
        </row>
        <row r="149">
          <cell r="I149">
            <v>2071790.7325200404</v>
          </cell>
        </row>
        <row r="150">
          <cell r="I150">
            <v>2060037.9767507224</v>
          </cell>
        </row>
        <row r="151">
          <cell r="I151">
            <v>2048184.8328592081</v>
          </cell>
        </row>
        <row r="152">
          <cell r="I152">
            <v>2036230.4433636207</v>
          </cell>
        </row>
        <row r="153">
          <cell r="I153">
            <v>2024173.9434577583</v>
          </cell>
        </row>
        <row r="154">
          <cell r="I154">
            <v>2012014.4609485334</v>
          </cell>
        </row>
        <row r="155">
          <cell r="I155">
            <v>1999751.1161928754</v>
          </cell>
        </row>
        <row r="156">
          <cell r="I156">
            <v>1987383.0220340963</v>
          </cell>
        </row>
        <row r="157">
          <cell r="I157">
            <v>1974909.2837377109</v>
          </cell>
        </row>
        <row r="158">
          <cell r="I158">
            <v>1962328.9989267106</v>
          </cell>
        </row>
        <row r="159">
          <cell r="I159">
            <v>1949641.2575162828</v>
          </cell>
        </row>
        <row r="160">
          <cell r="I160">
            <v>1936845.1416479745</v>
          </cell>
        </row>
        <row r="161">
          <cell r="I161">
            <v>1923939.725623291</v>
          </cell>
        </row>
        <row r="162">
          <cell r="I162">
            <v>1910924.07583673</v>
          </cell>
        </row>
        <row r="163">
          <cell r="I163">
            <v>1897797.2507082422</v>
          </cell>
        </row>
        <row r="164">
          <cell r="I164">
            <v>1884558.3006151151</v>
          </cell>
        </row>
        <row r="165">
          <cell r="I165">
            <v>1871206.2678232759</v>
          </cell>
        </row>
        <row r="166">
          <cell r="I166">
            <v>1857740.1864180064</v>
          </cell>
        </row>
        <row r="167">
          <cell r="I167">
            <v>1844159.0822340669</v>
          </cell>
        </row>
        <row r="168">
          <cell r="I168">
            <v>1830461.972785223</v>
          </cell>
        </row>
        <row r="169">
          <cell r="I169">
            <v>1816647.8671931701</v>
          </cell>
        </row>
        <row r="170">
          <cell r="I170">
            <v>1802715.7661158519</v>
          </cell>
        </row>
        <row r="171">
          <cell r="I171">
            <v>1788664.6616751649</v>
          </cell>
        </row>
        <row r="172">
          <cell r="I172">
            <v>1774493.5373840469</v>
          </cell>
        </row>
        <row r="173">
          <cell r="I173">
            <v>1760201.3680729424</v>
          </cell>
        </row>
        <row r="174">
          <cell r="I174">
            <v>1745787.1198156388</v>
          </cell>
        </row>
        <row r="175">
          <cell r="I175">
            <v>1731249.7498544706</v>
          </cell>
        </row>
        <row r="176">
          <cell r="I176">
            <v>1716588.2065248843</v>
          </cell>
        </row>
        <row r="177">
          <cell r="I177">
            <v>1701801.4291793578</v>
          </cell>
        </row>
        <row r="178">
          <cell r="I178">
            <v>1686888.3481106716</v>
          </cell>
        </row>
        <row r="179">
          <cell r="I179">
            <v>1671847.8844745236</v>
          </cell>
        </row>
        <row r="180">
          <cell r="I180">
            <v>1656678.9502114835</v>
          </cell>
        </row>
        <row r="181">
          <cell r="I181">
            <v>1641380.4479682799</v>
          </cell>
        </row>
        <row r="182">
          <cell r="I182">
            <v>1625951.2710184157</v>
          </cell>
        </row>
        <row r="183">
          <cell r="I183">
            <v>1610390.3031821046</v>
          </cell>
        </row>
        <row r="184">
          <cell r="I184">
            <v>1594696.4187455252</v>
          </cell>
        </row>
        <row r="185">
          <cell r="I185">
            <v>1578868.4823793832</v>
          </cell>
        </row>
        <row r="186">
          <cell r="I186">
            <v>1562905.3490567803</v>
          </cell>
        </row>
        <row r="187">
          <cell r="I187">
            <v>1546805.8639703803</v>
          </cell>
        </row>
        <row r="188">
          <cell r="I188">
            <v>1530568.8624488674</v>
          </cell>
        </row>
        <row r="189">
          <cell r="I189">
            <v>1514193.1698726916</v>
          </cell>
        </row>
        <row r="190">
          <cell r="I190">
            <v>1497677.6015890941</v>
          </cell>
        </row>
        <row r="191">
          <cell r="I191">
            <v>1481020.9628264077</v>
          </cell>
        </row>
        <row r="192">
          <cell r="I192">
            <v>1464222.0486076234</v>
          </cell>
        </row>
        <row r="193">
          <cell r="I193">
            <v>1447279.6436632203</v>
          </cell>
        </row>
        <row r="194">
          <cell r="I194">
            <v>1430192.5223432505</v>
          </cell>
        </row>
        <row r="195">
          <cell r="I195">
            <v>1412959.4485286723</v>
          </cell>
        </row>
        <row r="196">
          <cell r="I196">
            <v>1395579.175541928</v>
          </cell>
        </row>
        <row r="197">
          <cell r="I197">
            <v>1378050.4460567555</v>
          </cell>
        </row>
        <row r="198">
          <cell r="I198">
            <v>1360371.9920072304</v>
          </cell>
        </row>
        <row r="199">
          <cell r="I199">
            <v>1342542.5344960322</v>
          </cell>
        </row>
        <row r="200">
          <cell r="I200">
            <v>1324560.7837019258</v>
          </cell>
        </row>
        <row r="201">
          <cell r="I201">
            <v>1306425.4387864531</v>
          </cell>
        </row>
        <row r="202">
          <cell r="I202">
            <v>1288135.1877998274</v>
          </cell>
        </row>
        <row r="203">
          <cell r="I203">
            <v>1269688.7075860244</v>
          </cell>
        </row>
        <row r="204">
          <cell r="I204">
            <v>1251084.6636870618</v>
          </cell>
        </row>
        <row r="205">
          <cell r="I205">
            <v>1232321.7102464621</v>
          </cell>
        </row>
        <row r="206">
          <cell r="I206">
            <v>1213398.4899118908</v>
          </cell>
        </row>
        <row r="207">
          <cell r="I207">
            <v>1194313.6337369615</v>
          </cell>
        </row>
        <row r="208">
          <cell r="I208">
            <v>1175065.7610822048</v>
          </cell>
        </row>
        <row r="209">
          <cell r="I209">
            <v>1155653.4795151886</v>
          </cell>
        </row>
        <row r="210">
          <cell r="I210">
            <v>1136075.3847097876</v>
          </cell>
        </row>
        <row r="211">
          <cell r="I211">
            <v>1116330.0603445903</v>
          </cell>
        </row>
        <row r="212">
          <cell r="I212">
            <v>1096416.0780004405</v>
          </cell>
        </row>
        <row r="213">
          <cell r="I213">
            <v>1076331.997057101</v>
          </cell>
        </row>
        <row r="214">
          <cell r="I214">
            <v>1056076.3645890371</v>
          </cell>
        </row>
        <row r="215">
          <cell r="I215">
            <v>1035647.7152603086</v>
          </cell>
        </row>
        <row r="216">
          <cell r="I216">
            <v>1015044.5712185637</v>
          </cell>
        </row>
        <row r="217">
          <cell r="I217">
            <v>994265.44198812894</v>
          </cell>
        </row>
        <row r="218">
          <cell r="I218">
            <v>973308.82436218427</v>
          </cell>
        </row>
        <row r="219">
          <cell r="I219">
            <v>952173.202294018</v>
          </cell>
        </row>
        <row r="220">
          <cell r="I220">
            <v>930857.04678735277</v>
          </cell>
        </row>
        <row r="221">
          <cell r="I221">
            <v>909358.8157857348</v>
          </cell>
        </row>
        <row r="222">
          <cell r="I222">
            <v>887676.95406097802</v>
          </cell>
        </row>
        <row r="223">
          <cell r="I223">
            <v>865809.89310065564</v>
          </cell>
        </row>
        <row r="224">
          <cell r="I224">
            <v>843756.05099463044</v>
          </cell>
        </row>
        <row r="225">
          <cell r="I225">
            <v>821513.83232061623</v>
          </cell>
        </row>
        <row r="226">
          <cell r="I226">
            <v>799081.6280287616</v>
          </cell>
        </row>
        <row r="227">
          <cell r="I227">
            <v>776457.81532524736</v>
          </cell>
        </row>
        <row r="228">
          <cell r="I228">
            <v>753640.75755489059</v>
          </cell>
        </row>
        <row r="229">
          <cell r="I229">
            <v>730628.80408274534</v>
          </cell>
        </row>
        <row r="230">
          <cell r="I230">
            <v>707420.29017469217</v>
          </cell>
        </row>
        <row r="231">
          <cell r="I231">
            <v>684013.53687700769</v>
          </cell>
        </row>
        <row r="232">
          <cell r="I232">
            <v>660406.85089490551</v>
          </cell>
        </row>
        <row r="233">
          <cell r="I233">
            <v>636598.52447003953</v>
          </cell>
        </row>
        <row r="234">
          <cell r="I234">
            <v>612586.83525696117</v>
          </cell>
        </row>
        <row r="235">
          <cell r="I235">
            <v>588370.04619852104</v>
          </cell>
        </row>
        <row r="236">
          <cell r="I236">
            <v>563946.4054002068</v>
          </cell>
        </row>
        <row r="237">
          <cell r="I237">
            <v>539314.14600340696</v>
          </cell>
        </row>
        <row r="238">
          <cell r="I238">
            <v>514471.48605759279</v>
          </cell>
        </row>
        <row r="239">
          <cell r="I239">
            <v>489416.62839140813</v>
          </cell>
        </row>
        <row r="240">
          <cell r="I240">
            <v>464147.76048265811</v>
          </cell>
        </row>
        <row r="241">
          <cell r="I241">
            <v>438663.05432718754</v>
          </cell>
        </row>
        <row r="242">
          <cell r="I242">
            <v>412960.66630663897</v>
          </cell>
        </row>
        <row r="243">
          <cell r="I243">
            <v>387038.73705508158</v>
          </cell>
        </row>
        <row r="244">
          <cell r="I244">
            <v>360895.39132450044</v>
          </cell>
        </row>
        <row r="245">
          <cell r="I245">
            <v>334528.73784913728</v>
          </cell>
        </row>
        <row r="246">
          <cell r="I246">
            <v>307936.86920867203</v>
          </cell>
        </row>
        <row r="247">
          <cell r="I247">
            <v>281117.86169023614</v>
          </cell>
        </row>
        <row r="248">
          <cell r="I248">
            <v>254069.77514924694</v>
          </cell>
        </row>
        <row r="249">
          <cell r="I249">
            <v>226790.65286905348</v>
          </cell>
        </row>
        <row r="250">
          <cell r="I250">
            <v>199278.52141938335</v>
          </cell>
        </row>
        <row r="251">
          <cell r="I251">
            <v>171531.39051358064</v>
          </cell>
        </row>
        <row r="252">
          <cell r="I252">
            <v>143547.2528646242</v>
          </cell>
        </row>
        <row r="253">
          <cell r="I253">
            <v>115324.08403991624</v>
          </cell>
        </row>
        <row r="254">
          <cell r="I254">
            <v>86859.842314830574</v>
          </cell>
        </row>
        <row r="255">
          <cell r="I255">
            <v>58152.468525009797</v>
          </cell>
        </row>
        <row r="256">
          <cell r="I256">
            <v>29199.885917400967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XGAIN"/>
      <sheetName val=""/>
      <sheetName val="SIP"/>
      <sheetName val="Sheet2"/>
    </sheetNames>
    <sheetDataSet>
      <sheetData sheetId="0" refreshError="1">
        <row r="6">
          <cell r="D6">
            <v>3000000</v>
          </cell>
        </row>
        <row r="7">
          <cell r="D7">
            <v>0.10249999999999999</v>
          </cell>
        </row>
        <row r="8">
          <cell r="D8">
            <v>20</v>
          </cell>
        </row>
        <row r="10">
          <cell r="D10">
            <v>42736</v>
          </cell>
        </row>
        <row r="18">
          <cell r="I18">
            <v>2996175.6983904066</v>
          </cell>
        </row>
        <row r="19">
          <cell r="I19">
            <v>2992318.7308712313</v>
          </cell>
        </row>
        <row r="20">
          <cell r="I20">
            <v>2988428.8184211631</v>
          </cell>
        </row>
        <row r="21">
          <cell r="I21">
            <v>2984505.6796355839</v>
          </cell>
        </row>
        <row r="22">
          <cell r="I22">
            <v>2980549.030706211</v>
          </cell>
        </row>
        <row r="23">
          <cell r="I23">
            <v>2976558.5854005665</v>
          </cell>
        </row>
        <row r="24">
          <cell r="I24">
            <v>2972534.0550412699</v>
          </cell>
        </row>
        <row r="25">
          <cell r="I25">
            <v>2968475.1484851539</v>
          </cell>
        </row>
        <row r="26">
          <cell r="I26">
            <v>2964381.5721022044</v>
          </cell>
        </row>
        <row r="27">
          <cell r="I27">
            <v>2960253.0297543174</v>
          </cell>
        </row>
        <row r="28">
          <cell r="I28">
            <v>2956089.2227738756</v>
          </cell>
        </row>
        <row r="29">
          <cell r="I29">
            <v>2951889.8499421426</v>
          </cell>
        </row>
        <row r="30">
          <cell r="I30">
            <v>2947654.6074674716</v>
          </cell>
        </row>
        <row r="31">
          <cell r="I31">
            <v>2943383.1889633294</v>
          </cell>
        </row>
        <row r="32">
          <cell r="I32">
            <v>2939075.2854261314</v>
          </cell>
        </row>
        <row r="33">
          <cell r="I33">
            <v>2934730.5852128863</v>
          </cell>
        </row>
        <row r="34">
          <cell r="I34">
            <v>2930348.7740186532</v>
          </cell>
        </row>
        <row r="35">
          <cell r="I35">
            <v>2925929.5348538025</v>
          </cell>
        </row>
        <row r="36">
          <cell r="I36">
            <v>2921472.5480210856</v>
          </cell>
        </row>
        <row r="37">
          <cell r="I37">
            <v>2916977.4910925059</v>
          </cell>
        </row>
        <row r="38">
          <cell r="I38">
            <v>2912444.0388859943</v>
          </cell>
        </row>
        <row r="39">
          <cell r="I39">
            <v>2907871.8634418854</v>
          </cell>
        </row>
        <row r="40">
          <cell r="I40">
            <v>2903260.6339991917</v>
          </cell>
        </row>
        <row r="41">
          <cell r="I41">
            <v>2898610.0169716747</v>
          </cell>
        </row>
        <row r="42">
          <cell r="I42">
            <v>2893919.6759237144</v>
          </cell>
        </row>
        <row r="43">
          <cell r="I43">
            <v>2889189.2715459694</v>
          </cell>
        </row>
        <row r="44">
          <cell r="I44">
            <v>2884418.4616308315</v>
          </cell>
        </row>
        <row r="45">
          <cell r="I45">
            <v>2879606.9010476684</v>
          </cell>
        </row>
        <row r="46">
          <cell r="I46">
            <v>2874754.2417178573</v>
          </cell>
        </row>
        <row r="47">
          <cell r="I47">
            <v>2869860.1325896042</v>
          </cell>
        </row>
        <row r="48">
          <cell r="I48">
            <v>2864924.2196125472</v>
          </cell>
        </row>
        <row r="49">
          <cell r="I49">
            <v>2859946.1457121442</v>
          </cell>
        </row>
        <row r="50">
          <cell r="I50">
            <v>2854925.5507638422</v>
          </cell>
        </row>
        <row r="51">
          <cell r="I51">
            <v>2849862.0715670232</v>
          </cell>
        </row>
        <row r="52">
          <cell r="I52">
            <v>2844755.3418187317</v>
          </cell>
        </row>
        <row r="53">
          <cell r="I53">
            <v>2839604.9920871733</v>
          </cell>
        </row>
        <row r="54">
          <cell r="I54">
            <v>2834410.6497849911</v>
          </cell>
        </row>
        <row r="55">
          <cell r="I55">
            <v>2829171.9391423115</v>
          </cell>
        </row>
        <row r="56">
          <cell r="I56">
            <v>2823888.4811795587</v>
          </cell>
        </row>
        <row r="57">
          <cell r="I57">
            <v>2818559.8936800407</v>
          </cell>
        </row>
        <row r="58">
          <cell r="I58">
            <v>2813185.7911622976</v>
          </cell>
        </row>
        <row r="59">
          <cell r="I59">
            <v>2807765.7848522156</v>
          </cell>
        </row>
        <row r="60">
          <cell r="I60">
            <v>2802299.4826549017</v>
          </cell>
        </row>
        <row r="61">
          <cell r="I61">
            <v>2796786.4891263191</v>
          </cell>
        </row>
        <row r="62">
          <cell r="I62">
            <v>2791226.4054446798</v>
          </cell>
        </row>
        <row r="63">
          <cell r="I63">
            <v>2785618.829381593</v>
          </cell>
        </row>
        <row r="64">
          <cell r="I64">
            <v>2779963.3552729674</v>
          </cell>
        </row>
        <row r="65">
          <cell r="I65">
            <v>2774259.5739896642</v>
          </cell>
        </row>
        <row r="66">
          <cell r="I66">
            <v>2768507.0729078995</v>
          </cell>
        </row>
        <row r="67">
          <cell r="I67">
            <v>2762705.4358793944</v>
          </cell>
        </row>
        <row r="68">
          <cell r="I68">
            <v>2756854.2432012712</v>
          </cell>
        </row>
        <row r="69">
          <cell r="I69">
            <v>2750953.0715856887</v>
          </cell>
        </row>
        <row r="70">
          <cell r="I70">
            <v>2745001.4941292233</v>
          </cell>
        </row>
        <row r="71">
          <cell r="I71">
            <v>2738999.0802819836</v>
          </cell>
        </row>
        <row r="72">
          <cell r="I72">
            <v>2732945.3958164654</v>
          </cell>
        </row>
        <row r="73">
          <cell r="I73">
            <v>2726840.0027961377</v>
          </cell>
        </row>
        <row r="74">
          <cell r="I74">
            <v>2720682.4595437613</v>
          </cell>
        </row>
        <row r="75">
          <cell r="I75">
            <v>2714472.3206094378</v>
          </cell>
        </row>
        <row r="76">
          <cell r="I76">
            <v>2708209.1367383832</v>
          </cell>
        </row>
        <row r="77">
          <cell r="I77">
            <v>2701892.45483843</v>
          </cell>
        </row>
        <row r="78">
          <cell r="I78">
            <v>2695521.8179472485</v>
          </cell>
        </row>
        <row r="79">
          <cell r="I79">
            <v>2689096.7651992878</v>
          </cell>
        </row>
        <row r="80">
          <cell r="I80">
            <v>2682616.8317924384</v>
          </cell>
        </row>
        <row r="81">
          <cell r="I81">
            <v>2676081.5489544054</v>
          </cell>
        </row>
        <row r="82">
          <cell r="I82">
            <v>2669490.4439087976</v>
          </cell>
        </row>
        <row r="83">
          <cell r="I83">
            <v>2662843.0398409255</v>
          </cell>
        </row>
        <row r="84">
          <cell r="I84">
            <v>2656138.8558633067</v>
          </cell>
        </row>
        <row r="85">
          <cell r="I85">
            <v>2649377.4069808791</v>
          </cell>
        </row>
        <row r="86">
          <cell r="I86">
            <v>2642558.2040559142</v>
          </cell>
        </row>
        <row r="87">
          <cell r="I87">
            <v>2635680.7537726318</v>
          </cell>
        </row>
        <row r="88">
          <cell r="I88">
            <v>2628744.558601513</v>
          </cell>
        </row>
        <row r="89">
          <cell r="I89">
            <v>2621749.1167633077</v>
          </cell>
        </row>
        <row r="90">
          <cell r="I90">
            <v>2614693.9221927342</v>
          </cell>
        </row>
        <row r="91">
          <cell r="I91">
            <v>2607578.4645018703</v>
          </cell>
        </row>
        <row r="92">
          <cell r="I92">
            <v>2600402.2289432306</v>
          </cell>
        </row>
        <row r="93">
          <cell r="I93">
            <v>2593164.6963725272</v>
          </cell>
        </row>
        <row r="94">
          <cell r="I94">
            <v>2585865.3432111158</v>
          </cell>
        </row>
        <row r="95">
          <cell r="I95">
            <v>2578503.6414081175</v>
          </cell>
        </row>
        <row r="96">
          <cell r="I96">
            <v>2571079.0584022184</v>
          </cell>
        </row>
        <row r="97">
          <cell r="I97">
            <v>2563591.0570831439</v>
          </cell>
        </row>
        <row r="98">
          <cell r="I98">
            <v>2556039.0957528022</v>
          </cell>
        </row>
        <row r="99">
          <cell r="I99">
            <v>2548422.6280860975</v>
          </cell>
        </row>
        <row r="100">
          <cell r="I100">
            <v>2540741.1030914062</v>
          </cell>
        </row>
        <row r="101">
          <cell r="I101">
            <v>2532993.9650707184</v>
          </cell>
        </row>
        <row r="102">
          <cell r="I102">
            <v>2525180.6535794376</v>
          </cell>
        </row>
        <row r="103">
          <cell r="I103">
            <v>2517300.6033858354</v>
          </cell>
        </row>
        <row r="104">
          <cell r="I104">
            <v>2509353.2444301629</v>
          </cell>
        </row>
        <row r="105">
          <cell r="I105">
            <v>2501338.0017834106</v>
          </cell>
        </row>
        <row r="106">
          <cell r="I106">
            <v>2493254.2956057172</v>
          </cell>
        </row>
        <row r="107">
          <cell r="I107">
            <v>2485101.5411044229</v>
          </cell>
        </row>
        <row r="108">
          <cell r="I108">
            <v>2476879.148491763</v>
          </cell>
        </row>
        <row r="109">
          <cell r="I109">
            <v>2468586.5229422036</v>
          </cell>
        </row>
        <row r="110">
          <cell r="I110">
            <v>2460223.0645494084</v>
          </cell>
        </row>
        <row r="111">
          <cell r="I111">
            <v>2451788.1682828413</v>
          </cell>
        </row>
        <row r="112">
          <cell r="I112">
            <v>2443281.2239439972</v>
          </cell>
        </row>
        <row r="113">
          <cell r="I113">
            <v>2434701.6161222588</v>
          </cell>
        </row>
        <row r="114">
          <cell r="I114">
            <v>2426048.7241503764</v>
          </cell>
        </row>
        <row r="115">
          <cell r="I115">
            <v>2417321.9220595676</v>
          </cell>
        </row>
        <row r="116">
          <cell r="I116">
            <v>2408520.5785342334</v>
          </cell>
        </row>
        <row r="117">
          <cell r="I117">
            <v>2399644.0568662868</v>
          </cell>
        </row>
        <row r="118">
          <cell r="I118">
            <v>2390691.714909093</v>
          </cell>
        </row>
        <row r="119">
          <cell r="I119">
            <v>2381662.9050310147</v>
          </cell>
        </row>
        <row r="120">
          <cell r="I120">
            <v>2372556.9740685611</v>
          </cell>
        </row>
        <row r="121">
          <cell r="I121">
            <v>2363373.2632791367</v>
          </cell>
        </row>
        <row r="122">
          <cell r="I122">
            <v>2354111.1082933862</v>
          </cell>
        </row>
        <row r="123">
          <cell r="I123">
            <v>2344769.8390671322</v>
          </cell>
        </row>
        <row r="124">
          <cell r="I124">
            <v>2335348.7798329042</v>
          </cell>
        </row>
        <row r="125">
          <cell r="I125">
            <v>2325847.2490510503</v>
          </cell>
        </row>
        <row r="126">
          <cell r="I126">
            <v>2316264.5593604348</v>
          </cell>
        </row>
        <row r="127">
          <cell r="I127">
            <v>2306600.0175287118</v>
          </cell>
        </row>
        <row r="128">
          <cell r="I128">
            <v>2296852.9244021764</v>
          </cell>
        </row>
        <row r="129">
          <cell r="I129">
            <v>2287022.5748551851</v>
          </cell>
        </row>
        <row r="130">
          <cell r="I130">
            <v>2277108.2577391467</v>
          </cell>
        </row>
        <row r="131">
          <cell r="I131">
            <v>2267109.2558310754</v>
          </cell>
        </row>
        <row r="132">
          <cell r="I132">
            <v>2257024.8457817058</v>
          </cell>
        </row>
        <row r="133">
          <cell r="I133">
            <v>2246854.2980631646</v>
          </cell>
        </row>
        <row r="134">
          <cell r="I134">
            <v>2236596.8769161943</v>
          </cell>
        </row>
        <row r="135">
          <cell r="I135">
            <v>2226251.8402969269</v>
          </cell>
        </row>
        <row r="136">
          <cell r="I136">
            <v>2215818.4398232033</v>
          </cell>
        </row>
        <row r="137">
          <cell r="I137">
            <v>2205295.9207204334</v>
          </cell>
        </row>
        <row r="138">
          <cell r="I138">
            <v>2194683.5217669937</v>
          </cell>
        </row>
        <row r="139">
          <cell r="I139">
            <v>2183980.47523916</v>
          </cell>
        </row>
        <row r="140">
          <cell r="I140">
            <v>2173186.0068555679</v>
          </cell>
        </row>
        <row r="141">
          <cell r="I141">
            <v>2162299.3357211994</v>
          </cell>
        </row>
        <row r="142">
          <cell r="I142">
            <v>2151319.6742708916</v>
          </cell>
        </row>
        <row r="143">
          <cell r="I143">
            <v>2140246.2282123622</v>
          </cell>
        </row>
        <row r="144">
          <cell r="I144">
            <v>2129078.1964687495</v>
          </cell>
        </row>
        <row r="145">
          <cell r="I145">
            <v>2117814.77112066</v>
          </cell>
        </row>
        <row r="146">
          <cell r="I146">
            <v>2106455.1373477224</v>
          </cell>
        </row>
        <row r="147">
          <cell r="I147">
            <v>2094998.473369641</v>
          </cell>
        </row>
        <row r="148">
          <cell r="I148">
            <v>2083443.9503867468</v>
          </cell>
        </row>
        <row r="149">
          <cell r="I149">
            <v>2071790.7325200404</v>
          </cell>
        </row>
        <row r="150">
          <cell r="I150">
            <v>2060037.9767507224</v>
          </cell>
        </row>
        <row r="151">
          <cell r="I151">
            <v>2048184.8328592081</v>
          </cell>
        </row>
        <row r="152">
          <cell r="I152">
            <v>2036230.4433636207</v>
          </cell>
        </row>
        <row r="153">
          <cell r="I153">
            <v>2024173.9434577583</v>
          </cell>
        </row>
        <row r="154">
          <cell r="I154">
            <v>2012014.4609485334</v>
          </cell>
        </row>
        <row r="155">
          <cell r="I155">
            <v>1999751.1161928754</v>
          </cell>
        </row>
        <row r="156">
          <cell r="I156">
            <v>1987383.0220340963</v>
          </cell>
        </row>
        <row r="157">
          <cell r="I157">
            <v>1974909.2837377109</v>
          </cell>
        </row>
        <row r="158">
          <cell r="I158">
            <v>1962328.9989267106</v>
          </cell>
        </row>
        <row r="159">
          <cell r="I159">
            <v>1949641.2575162828</v>
          </cell>
        </row>
        <row r="160">
          <cell r="I160">
            <v>1936845.1416479745</v>
          </cell>
        </row>
        <row r="161">
          <cell r="I161">
            <v>1923939.725623291</v>
          </cell>
        </row>
        <row r="162">
          <cell r="I162">
            <v>1910924.07583673</v>
          </cell>
        </row>
        <row r="163">
          <cell r="I163">
            <v>1897797.2507082422</v>
          </cell>
        </row>
        <row r="164">
          <cell r="I164">
            <v>1884558.3006151151</v>
          </cell>
        </row>
        <row r="165">
          <cell r="I165">
            <v>1871206.2678232759</v>
          </cell>
        </row>
        <row r="166">
          <cell r="I166">
            <v>1857740.1864180064</v>
          </cell>
        </row>
        <row r="167">
          <cell r="I167">
            <v>1844159.0822340669</v>
          </cell>
        </row>
        <row r="168">
          <cell r="I168">
            <v>1830461.972785223</v>
          </cell>
        </row>
        <row r="169">
          <cell r="I169">
            <v>1816647.8671931701</v>
          </cell>
        </row>
        <row r="170">
          <cell r="I170">
            <v>1802715.7661158519</v>
          </cell>
        </row>
        <row r="171">
          <cell r="I171">
            <v>1788664.6616751649</v>
          </cell>
        </row>
        <row r="172">
          <cell r="I172">
            <v>1774493.5373840469</v>
          </cell>
        </row>
        <row r="173">
          <cell r="I173">
            <v>1760201.3680729424</v>
          </cell>
        </row>
        <row r="174">
          <cell r="I174">
            <v>1745787.1198156388</v>
          </cell>
        </row>
        <row r="175">
          <cell r="I175">
            <v>1731249.7498544706</v>
          </cell>
        </row>
        <row r="176">
          <cell r="I176">
            <v>1716588.2065248843</v>
          </cell>
        </row>
        <row r="177">
          <cell r="I177">
            <v>1701801.4291793578</v>
          </cell>
        </row>
        <row r="178">
          <cell r="I178">
            <v>1686888.3481106716</v>
          </cell>
        </row>
        <row r="179">
          <cell r="I179">
            <v>1671847.8844745236</v>
          </cell>
        </row>
        <row r="180">
          <cell r="I180">
            <v>1656678.9502114835</v>
          </cell>
        </row>
        <row r="181">
          <cell r="I181">
            <v>1641380.4479682799</v>
          </cell>
        </row>
        <row r="182">
          <cell r="I182">
            <v>1625951.2710184157</v>
          </cell>
        </row>
        <row r="183">
          <cell r="I183">
            <v>1610390.3031821046</v>
          </cell>
        </row>
        <row r="184">
          <cell r="I184">
            <v>1594696.4187455252</v>
          </cell>
        </row>
        <row r="185">
          <cell r="I185">
            <v>1578868.4823793832</v>
          </cell>
        </row>
        <row r="186">
          <cell r="I186">
            <v>1562905.3490567803</v>
          </cell>
        </row>
        <row r="187">
          <cell r="I187">
            <v>1546805.8639703803</v>
          </cell>
        </row>
        <row r="188">
          <cell r="I188">
            <v>1530568.8624488674</v>
          </cell>
        </row>
        <row r="189">
          <cell r="I189">
            <v>1514193.1698726916</v>
          </cell>
        </row>
        <row r="190">
          <cell r="I190">
            <v>1497677.6015890941</v>
          </cell>
        </row>
        <row r="191">
          <cell r="I191">
            <v>1481020.9628264077</v>
          </cell>
        </row>
        <row r="192">
          <cell r="I192">
            <v>1464222.0486076234</v>
          </cell>
        </row>
        <row r="193">
          <cell r="I193">
            <v>1447279.6436632203</v>
          </cell>
        </row>
        <row r="194">
          <cell r="I194">
            <v>1430192.5223432505</v>
          </cell>
        </row>
        <row r="195">
          <cell r="I195">
            <v>1412959.4485286723</v>
          </cell>
        </row>
        <row r="196">
          <cell r="I196">
            <v>1395579.175541928</v>
          </cell>
        </row>
        <row r="197">
          <cell r="I197">
            <v>1378050.4460567555</v>
          </cell>
        </row>
        <row r="198">
          <cell r="I198">
            <v>1360371.9920072304</v>
          </cell>
        </row>
        <row r="199">
          <cell r="I199">
            <v>1342542.5344960322</v>
          </cell>
        </row>
        <row r="200">
          <cell r="I200">
            <v>1324560.7837019258</v>
          </cell>
        </row>
        <row r="201">
          <cell r="I201">
            <v>1306425.4387864531</v>
          </cell>
        </row>
        <row r="202">
          <cell r="I202">
            <v>1288135.1877998274</v>
          </cell>
        </row>
        <row r="203">
          <cell r="I203">
            <v>1269688.7075860244</v>
          </cell>
        </row>
        <row r="204">
          <cell r="I204">
            <v>1251084.6636870618</v>
          </cell>
        </row>
        <row r="205">
          <cell r="I205">
            <v>1232321.7102464621</v>
          </cell>
        </row>
        <row r="206">
          <cell r="I206">
            <v>1213398.4899118908</v>
          </cell>
        </row>
        <row r="207">
          <cell r="I207">
            <v>1194313.6337369615</v>
          </cell>
        </row>
        <row r="208">
          <cell r="I208">
            <v>1175065.7610822048</v>
          </cell>
        </row>
        <row r="209">
          <cell r="I209">
            <v>1155653.4795151886</v>
          </cell>
        </row>
        <row r="210">
          <cell r="I210">
            <v>1136075.3847097876</v>
          </cell>
        </row>
        <row r="211">
          <cell r="I211">
            <v>1116330.0603445903</v>
          </cell>
        </row>
        <row r="212">
          <cell r="I212">
            <v>1096416.0780004405</v>
          </cell>
        </row>
        <row r="213">
          <cell r="I213">
            <v>1076331.997057101</v>
          </cell>
        </row>
        <row r="214">
          <cell r="I214">
            <v>1056076.3645890371</v>
          </cell>
        </row>
        <row r="215">
          <cell r="I215">
            <v>1035647.7152603086</v>
          </cell>
        </row>
        <row r="216">
          <cell r="I216">
            <v>1015044.5712185637</v>
          </cell>
        </row>
        <row r="217">
          <cell r="I217">
            <v>994265.44198812894</v>
          </cell>
        </row>
        <row r="218">
          <cell r="I218">
            <v>973308.82436218427</v>
          </cell>
        </row>
        <row r="219">
          <cell r="I219">
            <v>952173.202294018</v>
          </cell>
        </row>
        <row r="220">
          <cell r="I220">
            <v>930857.04678735277</v>
          </cell>
        </row>
        <row r="221">
          <cell r="I221">
            <v>909358.8157857348</v>
          </cell>
        </row>
        <row r="222">
          <cell r="I222">
            <v>887676.95406097802</v>
          </cell>
        </row>
        <row r="223">
          <cell r="I223">
            <v>865809.89310065564</v>
          </cell>
        </row>
        <row r="224">
          <cell r="I224">
            <v>843756.05099463044</v>
          </cell>
        </row>
        <row r="225">
          <cell r="I225">
            <v>821513.83232061623</v>
          </cell>
        </row>
        <row r="226">
          <cell r="I226">
            <v>799081.6280287616</v>
          </cell>
        </row>
        <row r="227">
          <cell r="I227">
            <v>776457.81532524736</v>
          </cell>
        </row>
        <row r="228">
          <cell r="I228">
            <v>753640.75755489059</v>
          </cell>
        </row>
        <row r="229">
          <cell r="I229">
            <v>730628.80408274534</v>
          </cell>
        </row>
        <row r="230">
          <cell r="I230">
            <v>707420.29017469217</v>
          </cell>
        </row>
        <row r="231">
          <cell r="I231">
            <v>684013.53687700769</v>
          </cell>
        </row>
        <row r="232">
          <cell r="I232">
            <v>660406.85089490551</v>
          </cell>
        </row>
        <row r="233">
          <cell r="I233">
            <v>636598.52447003953</v>
          </cell>
        </row>
        <row r="234">
          <cell r="I234">
            <v>612586.83525696117</v>
          </cell>
        </row>
        <row r="235">
          <cell r="I235">
            <v>588370.04619852104</v>
          </cell>
        </row>
        <row r="236">
          <cell r="I236">
            <v>563946.4054002068</v>
          </cell>
        </row>
        <row r="237">
          <cell r="I237">
            <v>539314.14600340696</v>
          </cell>
        </row>
        <row r="238">
          <cell r="I238">
            <v>514471.48605759279</v>
          </cell>
        </row>
        <row r="239">
          <cell r="I239">
            <v>489416.62839140813</v>
          </cell>
        </row>
        <row r="240">
          <cell r="I240">
            <v>464147.76048265811</v>
          </cell>
        </row>
        <row r="241">
          <cell r="I241">
            <v>438663.05432718754</v>
          </cell>
        </row>
        <row r="242">
          <cell r="I242">
            <v>412960.66630663897</v>
          </cell>
        </row>
        <row r="243">
          <cell r="I243">
            <v>387038.73705508158</v>
          </cell>
        </row>
        <row r="244">
          <cell r="I244">
            <v>360895.39132450044</v>
          </cell>
        </row>
        <row r="245">
          <cell r="I245">
            <v>334528.73784913728</v>
          </cell>
        </row>
        <row r="246">
          <cell r="I246">
            <v>307936.86920867203</v>
          </cell>
        </row>
        <row r="247">
          <cell r="I247">
            <v>281117.86169023614</v>
          </cell>
        </row>
        <row r="248">
          <cell r="I248">
            <v>254069.77514924694</v>
          </cell>
        </row>
        <row r="249">
          <cell r="I249">
            <v>226790.65286905348</v>
          </cell>
        </row>
        <row r="250">
          <cell r="I250">
            <v>199278.52141938335</v>
          </cell>
        </row>
        <row r="251">
          <cell r="I251">
            <v>171531.39051358064</v>
          </cell>
        </row>
        <row r="252">
          <cell r="I252">
            <v>143547.2528646242</v>
          </cell>
        </row>
        <row r="253">
          <cell r="I253">
            <v>115324.08403991624</v>
          </cell>
        </row>
        <row r="254">
          <cell r="I254">
            <v>86859.842314830574</v>
          </cell>
        </row>
        <row r="255">
          <cell r="I255">
            <v>58152.468525009797</v>
          </cell>
        </row>
        <row r="256">
          <cell r="I256">
            <v>29199.885917400967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2"/>
  <sheetViews>
    <sheetView showGridLines="0" tabSelected="1" workbookViewId="0">
      <pane ySplit="6" topLeftCell="A7" activePane="bottomLeft" state="frozen"/>
      <selection pane="bottomLeft" activeCell="C6" sqref="C6"/>
    </sheetView>
  </sheetViews>
  <sheetFormatPr defaultRowHeight="14.5"/>
  <cols>
    <col min="1" max="1" width="23.1796875" style="20" customWidth="1"/>
    <col min="2" max="2" width="19.453125" style="20" customWidth="1"/>
    <col min="3" max="3" width="17.08984375" style="20" customWidth="1"/>
    <col min="4" max="4" width="16.54296875" style="20" customWidth="1"/>
    <col min="5" max="5" width="14.36328125" style="20" customWidth="1"/>
    <col min="6" max="6" width="13.90625" style="20" customWidth="1"/>
    <col min="7" max="7" width="12.81640625" style="20" customWidth="1"/>
    <col min="8" max="8" width="14.26953125" style="20" customWidth="1"/>
    <col min="9" max="9" width="11.36328125" style="20" customWidth="1"/>
    <col min="10" max="256" width="8.7265625" style="20"/>
    <col min="257" max="257" width="23.1796875" style="20" customWidth="1"/>
    <col min="258" max="258" width="19.453125" style="20" customWidth="1"/>
    <col min="259" max="259" width="15.453125" style="20" customWidth="1"/>
    <col min="260" max="260" width="13.453125" style="20" customWidth="1"/>
    <col min="261" max="261" width="11.26953125" style="20" customWidth="1"/>
    <col min="262" max="263" width="11.90625" style="20" customWidth="1"/>
    <col min="264" max="264" width="11.7265625" style="20" customWidth="1"/>
    <col min="265" max="265" width="12.1796875" style="20" customWidth="1"/>
    <col min="266" max="512" width="8.7265625" style="20"/>
    <col min="513" max="513" width="23.1796875" style="20" customWidth="1"/>
    <col min="514" max="514" width="19.453125" style="20" customWidth="1"/>
    <col min="515" max="515" width="15.453125" style="20" customWidth="1"/>
    <col min="516" max="516" width="13.453125" style="20" customWidth="1"/>
    <col min="517" max="517" width="11.26953125" style="20" customWidth="1"/>
    <col min="518" max="519" width="11.90625" style="20" customWidth="1"/>
    <col min="520" max="520" width="11.7265625" style="20" customWidth="1"/>
    <col min="521" max="521" width="12.1796875" style="20" customWidth="1"/>
    <col min="522" max="768" width="8.7265625" style="20"/>
    <col min="769" max="769" width="23.1796875" style="20" customWidth="1"/>
    <col min="770" max="770" width="19.453125" style="20" customWidth="1"/>
    <col min="771" max="771" width="15.453125" style="20" customWidth="1"/>
    <col min="772" max="772" width="13.453125" style="20" customWidth="1"/>
    <col min="773" max="773" width="11.26953125" style="20" customWidth="1"/>
    <col min="774" max="775" width="11.90625" style="20" customWidth="1"/>
    <col min="776" max="776" width="11.7265625" style="20" customWidth="1"/>
    <col min="777" max="777" width="12.1796875" style="20" customWidth="1"/>
    <col min="778" max="1024" width="8.7265625" style="20"/>
    <col min="1025" max="1025" width="23.1796875" style="20" customWidth="1"/>
    <col min="1026" max="1026" width="19.453125" style="20" customWidth="1"/>
    <col min="1027" max="1027" width="15.453125" style="20" customWidth="1"/>
    <col min="1028" max="1028" width="13.453125" style="20" customWidth="1"/>
    <col min="1029" max="1029" width="11.26953125" style="20" customWidth="1"/>
    <col min="1030" max="1031" width="11.90625" style="20" customWidth="1"/>
    <col min="1032" max="1032" width="11.7265625" style="20" customWidth="1"/>
    <col min="1033" max="1033" width="12.1796875" style="20" customWidth="1"/>
    <col min="1034" max="1280" width="8.7265625" style="20"/>
    <col min="1281" max="1281" width="23.1796875" style="20" customWidth="1"/>
    <col min="1282" max="1282" width="19.453125" style="20" customWidth="1"/>
    <col min="1283" max="1283" width="15.453125" style="20" customWidth="1"/>
    <col min="1284" max="1284" width="13.453125" style="20" customWidth="1"/>
    <col min="1285" max="1285" width="11.26953125" style="20" customWidth="1"/>
    <col min="1286" max="1287" width="11.90625" style="20" customWidth="1"/>
    <col min="1288" max="1288" width="11.7265625" style="20" customWidth="1"/>
    <col min="1289" max="1289" width="12.1796875" style="20" customWidth="1"/>
    <col min="1290" max="1536" width="8.7265625" style="20"/>
    <col min="1537" max="1537" width="23.1796875" style="20" customWidth="1"/>
    <col min="1538" max="1538" width="19.453125" style="20" customWidth="1"/>
    <col min="1539" max="1539" width="15.453125" style="20" customWidth="1"/>
    <col min="1540" max="1540" width="13.453125" style="20" customWidth="1"/>
    <col min="1541" max="1541" width="11.26953125" style="20" customWidth="1"/>
    <col min="1542" max="1543" width="11.90625" style="20" customWidth="1"/>
    <col min="1544" max="1544" width="11.7265625" style="20" customWidth="1"/>
    <col min="1545" max="1545" width="12.1796875" style="20" customWidth="1"/>
    <col min="1546" max="1792" width="8.7265625" style="20"/>
    <col min="1793" max="1793" width="23.1796875" style="20" customWidth="1"/>
    <col min="1794" max="1794" width="19.453125" style="20" customWidth="1"/>
    <col min="1795" max="1795" width="15.453125" style="20" customWidth="1"/>
    <col min="1796" max="1796" width="13.453125" style="20" customWidth="1"/>
    <col min="1797" max="1797" width="11.26953125" style="20" customWidth="1"/>
    <col min="1798" max="1799" width="11.90625" style="20" customWidth="1"/>
    <col min="1800" max="1800" width="11.7265625" style="20" customWidth="1"/>
    <col min="1801" max="1801" width="12.1796875" style="20" customWidth="1"/>
    <col min="1802" max="2048" width="8.7265625" style="20"/>
    <col min="2049" max="2049" width="23.1796875" style="20" customWidth="1"/>
    <col min="2050" max="2050" width="19.453125" style="20" customWidth="1"/>
    <col min="2051" max="2051" width="15.453125" style="20" customWidth="1"/>
    <col min="2052" max="2052" width="13.453125" style="20" customWidth="1"/>
    <col min="2053" max="2053" width="11.26953125" style="20" customWidth="1"/>
    <col min="2054" max="2055" width="11.90625" style="20" customWidth="1"/>
    <col min="2056" max="2056" width="11.7265625" style="20" customWidth="1"/>
    <col min="2057" max="2057" width="12.1796875" style="20" customWidth="1"/>
    <col min="2058" max="2304" width="8.7265625" style="20"/>
    <col min="2305" max="2305" width="23.1796875" style="20" customWidth="1"/>
    <col min="2306" max="2306" width="19.453125" style="20" customWidth="1"/>
    <col min="2307" max="2307" width="15.453125" style="20" customWidth="1"/>
    <col min="2308" max="2308" width="13.453125" style="20" customWidth="1"/>
    <col min="2309" max="2309" width="11.26953125" style="20" customWidth="1"/>
    <col min="2310" max="2311" width="11.90625" style="20" customWidth="1"/>
    <col min="2312" max="2312" width="11.7265625" style="20" customWidth="1"/>
    <col min="2313" max="2313" width="12.1796875" style="20" customWidth="1"/>
    <col min="2314" max="2560" width="8.7265625" style="20"/>
    <col min="2561" max="2561" width="23.1796875" style="20" customWidth="1"/>
    <col min="2562" max="2562" width="19.453125" style="20" customWidth="1"/>
    <col min="2563" max="2563" width="15.453125" style="20" customWidth="1"/>
    <col min="2564" max="2564" width="13.453125" style="20" customWidth="1"/>
    <col min="2565" max="2565" width="11.26953125" style="20" customWidth="1"/>
    <col min="2566" max="2567" width="11.90625" style="20" customWidth="1"/>
    <col min="2568" max="2568" width="11.7265625" style="20" customWidth="1"/>
    <col min="2569" max="2569" width="12.1796875" style="20" customWidth="1"/>
    <col min="2570" max="2816" width="8.7265625" style="20"/>
    <col min="2817" max="2817" width="23.1796875" style="20" customWidth="1"/>
    <col min="2818" max="2818" width="19.453125" style="20" customWidth="1"/>
    <col min="2819" max="2819" width="15.453125" style="20" customWidth="1"/>
    <col min="2820" max="2820" width="13.453125" style="20" customWidth="1"/>
    <col min="2821" max="2821" width="11.26953125" style="20" customWidth="1"/>
    <col min="2822" max="2823" width="11.90625" style="20" customWidth="1"/>
    <col min="2824" max="2824" width="11.7265625" style="20" customWidth="1"/>
    <col min="2825" max="2825" width="12.1796875" style="20" customWidth="1"/>
    <col min="2826" max="3072" width="8.7265625" style="20"/>
    <col min="3073" max="3073" width="23.1796875" style="20" customWidth="1"/>
    <col min="3074" max="3074" width="19.453125" style="20" customWidth="1"/>
    <col min="3075" max="3075" width="15.453125" style="20" customWidth="1"/>
    <col min="3076" max="3076" width="13.453125" style="20" customWidth="1"/>
    <col min="3077" max="3077" width="11.26953125" style="20" customWidth="1"/>
    <col min="3078" max="3079" width="11.90625" style="20" customWidth="1"/>
    <col min="3080" max="3080" width="11.7265625" style="20" customWidth="1"/>
    <col min="3081" max="3081" width="12.1796875" style="20" customWidth="1"/>
    <col min="3082" max="3328" width="8.7265625" style="20"/>
    <col min="3329" max="3329" width="23.1796875" style="20" customWidth="1"/>
    <col min="3330" max="3330" width="19.453125" style="20" customWidth="1"/>
    <col min="3331" max="3331" width="15.453125" style="20" customWidth="1"/>
    <col min="3332" max="3332" width="13.453125" style="20" customWidth="1"/>
    <col min="3333" max="3333" width="11.26953125" style="20" customWidth="1"/>
    <col min="3334" max="3335" width="11.90625" style="20" customWidth="1"/>
    <col min="3336" max="3336" width="11.7265625" style="20" customWidth="1"/>
    <col min="3337" max="3337" width="12.1796875" style="20" customWidth="1"/>
    <col min="3338" max="3584" width="8.7265625" style="20"/>
    <col min="3585" max="3585" width="23.1796875" style="20" customWidth="1"/>
    <col min="3586" max="3586" width="19.453125" style="20" customWidth="1"/>
    <col min="3587" max="3587" width="15.453125" style="20" customWidth="1"/>
    <col min="3588" max="3588" width="13.453125" style="20" customWidth="1"/>
    <col min="3589" max="3589" width="11.26953125" style="20" customWidth="1"/>
    <col min="3590" max="3591" width="11.90625" style="20" customWidth="1"/>
    <col min="3592" max="3592" width="11.7265625" style="20" customWidth="1"/>
    <col min="3593" max="3593" width="12.1796875" style="20" customWidth="1"/>
    <col min="3594" max="3840" width="8.7265625" style="20"/>
    <col min="3841" max="3841" width="23.1796875" style="20" customWidth="1"/>
    <col min="3842" max="3842" width="19.453125" style="20" customWidth="1"/>
    <col min="3843" max="3843" width="15.453125" style="20" customWidth="1"/>
    <col min="3844" max="3844" width="13.453125" style="20" customWidth="1"/>
    <col min="3845" max="3845" width="11.26953125" style="20" customWidth="1"/>
    <col min="3846" max="3847" width="11.90625" style="20" customWidth="1"/>
    <col min="3848" max="3848" width="11.7265625" style="20" customWidth="1"/>
    <col min="3849" max="3849" width="12.1796875" style="20" customWidth="1"/>
    <col min="3850" max="4096" width="8.7265625" style="20"/>
    <col min="4097" max="4097" width="23.1796875" style="20" customWidth="1"/>
    <col min="4098" max="4098" width="19.453125" style="20" customWidth="1"/>
    <col min="4099" max="4099" width="15.453125" style="20" customWidth="1"/>
    <col min="4100" max="4100" width="13.453125" style="20" customWidth="1"/>
    <col min="4101" max="4101" width="11.26953125" style="20" customWidth="1"/>
    <col min="4102" max="4103" width="11.90625" style="20" customWidth="1"/>
    <col min="4104" max="4104" width="11.7265625" style="20" customWidth="1"/>
    <col min="4105" max="4105" width="12.1796875" style="20" customWidth="1"/>
    <col min="4106" max="4352" width="8.7265625" style="20"/>
    <col min="4353" max="4353" width="23.1796875" style="20" customWidth="1"/>
    <col min="4354" max="4354" width="19.453125" style="20" customWidth="1"/>
    <col min="4355" max="4355" width="15.453125" style="20" customWidth="1"/>
    <col min="4356" max="4356" width="13.453125" style="20" customWidth="1"/>
    <col min="4357" max="4357" width="11.26953125" style="20" customWidth="1"/>
    <col min="4358" max="4359" width="11.90625" style="20" customWidth="1"/>
    <col min="4360" max="4360" width="11.7265625" style="20" customWidth="1"/>
    <col min="4361" max="4361" width="12.1796875" style="20" customWidth="1"/>
    <col min="4362" max="4608" width="8.7265625" style="20"/>
    <col min="4609" max="4609" width="23.1796875" style="20" customWidth="1"/>
    <col min="4610" max="4610" width="19.453125" style="20" customWidth="1"/>
    <col min="4611" max="4611" width="15.453125" style="20" customWidth="1"/>
    <col min="4612" max="4612" width="13.453125" style="20" customWidth="1"/>
    <col min="4613" max="4613" width="11.26953125" style="20" customWidth="1"/>
    <col min="4614" max="4615" width="11.90625" style="20" customWidth="1"/>
    <col min="4616" max="4616" width="11.7265625" style="20" customWidth="1"/>
    <col min="4617" max="4617" width="12.1796875" style="20" customWidth="1"/>
    <col min="4618" max="4864" width="8.7265625" style="20"/>
    <col min="4865" max="4865" width="23.1796875" style="20" customWidth="1"/>
    <col min="4866" max="4866" width="19.453125" style="20" customWidth="1"/>
    <col min="4867" max="4867" width="15.453125" style="20" customWidth="1"/>
    <col min="4868" max="4868" width="13.453125" style="20" customWidth="1"/>
    <col min="4869" max="4869" width="11.26953125" style="20" customWidth="1"/>
    <col min="4870" max="4871" width="11.90625" style="20" customWidth="1"/>
    <col min="4872" max="4872" width="11.7265625" style="20" customWidth="1"/>
    <col min="4873" max="4873" width="12.1796875" style="20" customWidth="1"/>
    <col min="4874" max="5120" width="8.7265625" style="20"/>
    <col min="5121" max="5121" width="23.1796875" style="20" customWidth="1"/>
    <col min="5122" max="5122" width="19.453125" style="20" customWidth="1"/>
    <col min="5123" max="5123" width="15.453125" style="20" customWidth="1"/>
    <col min="5124" max="5124" width="13.453125" style="20" customWidth="1"/>
    <col min="5125" max="5125" width="11.26953125" style="20" customWidth="1"/>
    <col min="5126" max="5127" width="11.90625" style="20" customWidth="1"/>
    <col min="5128" max="5128" width="11.7265625" style="20" customWidth="1"/>
    <col min="5129" max="5129" width="12.1796875" style="20" customWidth="1"/>
    <col min="5130" max="5376" width="8.7265625" style="20"/>
    <col min="5377" max="5377" width="23.1796875" style="20" customWidth="1"/>
    <col min="5378" max="5378" width="19.453125" style="20" customWidth="1"/>
    <col min="5379" max="5379" width="15.453125" style="20" customWidth="1"/>
    <col min="5380" max="5380" width="13.453125" style="20" customWidth="1"/>
    <col min="5381" max="5381" width="11.26953125" style="20" customWidth="1"/>
    <col min="5382" max="5383" width="11.90625" style="20" customWidth="1"/>
    <col min="5384" max="5384" width="11.7265625" style="20" customWidth="1"/>
    <col min="5385" max="5385" width="12.1796875" style="20" customWidth="1"/>
    <col min="5386" max="5632" width="8.7265625" style="20"/>
    <col min="5633" max="5633" width="23.1796875" style="20" customWidth="1"/>
    <col min="5634" max="5634" width="19.453125" style="20" customWidth="1"/>
    <col min="5635" max="5635" width="15.453125" style="20" customWidth="1"/>
    <col min="5636" max="5636" width="13.453125" style="20" customWidth="1"/>
    <col min="5637" max="5637" width="11.26953125" style="20" customWidth="1"/>
    <col min="5638" max="5639" width="11.90625" style="20" customWidth="1"/>
    <col min="5640" max="5640" width="11.7265625" style="20" customWidth="1"/>
    <col min="5641" max="5641" width="12.1796875" style="20" customWidth="1"/>
    <col min="5642" max="5888" width="8.7265625" style="20"/>
    <col min="5889" max="5889" width="23.1796875" style="20" customWidth="1"/>
    <col min="5890" max="5890" width="19.453125" style="20" customWidth="1"/>
    <col min="5891" max="5891" width="15.453125" style="20" customWidth="1"/>
    <col min="5892" max="5892" width="13.453125" style="20" customWidth="1"/>
    <col min="5893" max="5893" width="11.26953125" style="20" customWidth="1"/>
    <col min="5894" max="5895" width="11.90625" style="20" customWidth="1"/>
    <col min="5896" max="5896" width="11.7265625" style="20" customWidth="1"/>
    <col min="5897" max="5897" width="12.1796875" style="20" customWidth="1"/>
    <col min="5898" max="6144" width="8.7265625" style="20"/>
    <col min="6145" max="6145" width="23.1796875" style="20" customWidth="1"/>
    <col min="6146" max="6146" width="19.453125" style="20" customWidth="1"/>
    <col min="6147" max="6147" width="15.453125" style="20" customWidth="1"/>
    <col min="6148" max="6148" width="13.453125" style="20" customWidth="1"/>
    <col min="6149" max="6149" width="11.26953125" style="20" customWidth="1"/>
    <col min="6150" max="6151" width="11.90625" style="20" customWidth="1"/>
    <col min="6152" max="6152" width="11.7265625" style="20" customWidth="1"/>
    <col min="6153" max="6153" width="12.1796875" style="20" customWidth="1"/>
    <col min="6154" max="6400" width="8.7265625" style="20"/>
    <col min="6401" max="6401" width="23.1796875" style="20" customWidth="1"/>
    <col min="6402" max="6402" width="19.453125" style="20" customWidth="1"/>
    <col min="6403" max="6403" width="15.453125" style="20" customWidth="1"/>
    <col min="6404" max="6404" width="13.453125" style="20" customWidth="1"/>
    <col min="6405" max="6405" width="11.26953125" style="20" customWidth="1"/>
    <col min="6406" max="6407" width="11.90625" style="20" customWidth="1"/>
    <col min="6408" max="6408" width="11.7265625" style="20" customWidth="1"/>
    <col min="6409" max="6409" width="12.1796875" style="20" customWidth="1"/>
    <col min="6410" max="6656" width="8.7265625" style="20"/>
    <col min="6657" max="6657" width="23.1796875" style="20" customWidth="1"/>
    <col min="6658" max="6658" width="19.453125" style="20" customWidth="1"/>
    <col min="6659" max="6659" width="15.453125" style="20" customWidth="1"/>
    <col min="6660" max="6660" width="13.453125" style="20" customWidth="1"/>
    <col min="6661" max="6661" width="11.26953125" style="20" customWidth="1"/>
    <col min="6662" max="6663" width="11.90625" style="20" customWidth="1"/>
    <col min="6664" max="6664" width="11.7265625" style="20" customWidth="1"/>
    <col min="6665" max="6665" width="12.1796875" style="20" customWidth="1"/>
    <col min="6666" max="6912" width="8.7265625" style="20"/>
    <col min="6913" max="6913" width="23.1796875" style="20" customWidth="1"/>
    <col min="6914" max="6914" width="19.453125" style="20" customWidth="1"/>
    <col min="6915" max="6915" width="15.453125" style="20" customWidth="1"/>
    <col min="6916" max="6916" width="13.453125" style="20" customWidth="1"/>
    <col min="6917" max="6917" width="11.26953125" style="20" customWidth="1"/>
    <col min="6918" max="6919" width="11.90625" style="20" customWidth="1"/>
    <col min="6920" max="6920" width="11.7265625" style="20" customWidth="1"/>
    <col min="6921" max="6921" width="12.1796875" style="20" customWidth="1"/>
    <col min="6922" max="7168" width="8.7265625" style="20"/>
    <col min="7169" max="7169" width="23.1796875" style="20" customWidth="1"/>
    <col min="7170" max="7170" width="19.453125" style="20" customWidth="1"/>
    <col min="7171" max="7171" width="15.453125" style="20" customWidth="1"/>
    <col min="7172" max="7172" width="13.453125" style="20" customWidth="1"/>
    <col min="7173" max="7173" width="11.26953125" style="20" customWidth="1"/>
    <col min="7174" max="7175" width="11.90625" style="20" customWidth="1"/>
    <col min="7176" max="7176" width="11.7265625" style="20" customWidth="1"/>
    <col min="7177" max="7177" width="12.1796875" style="20" customWidth="1"/>
    <col min="7178" max="7424" width="8.7265625" style="20"/>
    <col min="7425" max="7425" width="23.1796875" style="20" customWidth="1"/>
    <col min="7426" max="7426" width="19.453125" style="20" customWidth="1"/>
    <col min="7427" max="7427" width="15.453125" style="20" customWidth="1"/>
    <col min="7428" max="7428" width="13.453125" style="20" customWidth="1"/>
    <col min="7429" max="7429" width="11.26953125" style="20" customWidth="1"/>
    <col min="7430" max="7431" width="11.90625" style="20" customWidth="1"/>
    <col min="7432" max="7432" width="11.7265625" style="20" customWidth="1"/>
    <col min="7433" max="7433" width="12.1796875" style="20" customWidth="1"/>
    <col min="7434" max="7680" width="8.7265625" style="20"/>
    <col min="7681" max="7681" width="23.1796875" style="20" customWidth="1"/>
    <col min="7682" max="7682" width="19.453125" style="20" customWidth="1"/>
    <col min="7683" max="7683" width="15.453125" style="20" customWidth="1"/>
    <col min="7684" max="7684" width="13.453125" style="20" customWidth="1"/>
    <col min="7685" max="7685" width="11.26953125" style="20" customWidth="1"/>
    <col min="7686" max="7687" width="11.90625" style="20" customWidth="1"/>
    <col min="7688" max="7688" width="11.7265625" style="20" customWidth="1"/>
    <col min="7689" max="7689" width="12.1796875" style="20" customWidth="1"/>
    <col min="7690" max="7936" width="8.7265625" style="20"/>
    <col min="7937" max="7937" width="23.1796875" style="20" customWidth="1"/>
    <col min="7938" max="7938" width="19.453125" style="20" customWidth="1"/>
    <col min="7939" max="7939" width="15.453125" style="20" customWidth="1"/>
    <col min="7940" max="7940" width="13.453125" style="20" customWidth="1"/>
    <col min="7941" max="7941" width="11.26953125" style="20" customWidth="1"/>
    <col min="7942" max="7943" width="11.90625" style="20" customWidth="1"/>
    <col min="7944" max="7944" width="11.7265625" style="20" customWidth="1"/>
    <col min="7945" max="7945" width="12.1796875" style="20" customWidth="1"/>
    <col min="7946" max="8192" width="8.7265625" style="20"/>
    <col min="8193" max="8193" width="23.1796875" style="20" customWidth="1"/>
    <col min="8194" max="8194" width="19.453125" style="20" customWidth="1"/>
    <col min="8195" max="8195" width="15.453125" style="20" customWidth="1"/>
    <col min="8196" max="8196" width="13.453125" style="20" customWidth="1"/>
    <col min="8197" max="8197" width="11.26953125" style="20" customWidth="1"/>
    <col min="8198" max="8199" width="11.90625" style="20" customWidth="1"/>
    <col min="8200" max="8200" width="11.7265625" style="20" customWidth="1"/>
    <col min="8201" max="8201" width="12.1796875" style="20" customWidth="1"/>
    <col min="8202" max="8448" width="8.7265625" style="20"/>
    <col min="8449" max="8449" width="23.1796875" style="20" customWidth="1"/>
    <col min="8450" max="8450" width="19.453125" style="20" customWidth="1"/>
    <col min="8451" max="8451" width="15.453125" style="20" customWidth="1"/>
    <col min="8452" max="8452" width="13.453125" style="20" customWidth="1"/>
    <col min="8453" max="8453" width="11.26953125" style="20" customWidth="1"/>
    <col min="8454" max="8455" width="11.90625" style="20" customWidth="1"/>
    <col min="8456" max="8456" width="11.7265625" style="20" customWidth="1"/>
    <col min="8457" max="8457" width="12.1796875" style="20" customWidth="1"/>
    <col min="8458" max="8704" width="8.7265625" style="20"/>
    <col min="8705" max="8705" width="23.1796875" style="20" customWidth="1"/>
    <col min="8706" max="8706" width="19.453125" style="20" customWidth="1"/>
    <col min="8707" max="8707" width="15.453125" style="20" customWidth="1"/>
    <col min="8708" max="8708" width="13.453125" style="20" customWidth="1"/>
    <col min="8709" max="8709" width="11.26953125" style="20" customWidth="1"/>
    <col min="8710" max="8711" width="11.90625" style="20" customWidth="1"/>
    <col min="8712" max="8712" width="11.7265625" style="20" customWidth="1"/>
    <col min="8713" max="8713" width="12.1796875" style="20" customWidth="1"/>
    <col min="8714" max="8960" width="8.7265625" style="20"/>
    <col min="8961" max="8961" width="23.1796875" style="20" customWidth="1"/>
    <col min="8962" max="8962" width="19.453125" style="20" customWidth="1"/>
    <col min="8963" max="8963" width="15.453125" style="20" customWidth="1"/>
    <col min="8964" max="8964" width="13.453125" style="20" customWidth="1"/>
    <col min="8965" max="8965" width="11.26953125" style="20" customWidth="1"/>
    <col min="8966" max="8967" width="11.90625" style="20" customWidth="1"/>
    <col min="8968" max="8968" width="11.7265625" style="20" customWidth="1"/>
    <col min="8969" max="8969" width="12.1796875" style="20" customWidth="1"/>
    <col min="8970" max="9216" width="8.7265625" style="20"/>
    <col min="9217" max="9217" width="23.1796875" style="20" customWidth="1"/>
    <col min="9218" max="9218" width="19.453125" style="20" customWidth="1"/>
    <col min="9219" max="9219" width="15.453125" style="20" customWidth="1"/>
    <col min="9220" max="9220" width="13.453125" style="20" customWidth="1"/>
    <col min="9221" max="9221" width="11.26953125" style="20" customWidth="1"/>
    <col min="9222" max="9223" width="11.90625" style="20" customWidth="1"/>
    <col min="9224" max="9224" width="11.7265625" style="20" customWidth="1"/>
    <col min="9225" max="9225" width="12.1796875" style="20" customWidth="1"/>
    <col min="9226" max="9472" width="8.7265625" style="20"/>
    <col min="9473" max="9473" width="23.1796875" style="20" customWidth="1"/>
    <col min="9474" max="9474" width="19.453125" style="20" customWidth="1"/>
    <col min="9475" max="9475" width="15.453125" style="20" customWidth="1"/>
    <col min="9476" max="9476" width="13.453125" style="20" customWidth="1"/>
    <col min="9477" max="9477" width="11.26953125" style="20" customWidth="1"/>
    <col min="9478" max="9479" width="11.90625" style="20" customWidth="1"/>
    <col min="9480" max="9480" width="11.7265625" style="20" customWidth="1"/>
    <col min="9481" max="9481" width="12.1796875" style="20" customWidth="1"/>
    <col min="9482" max="9728" width="8.7265625" style="20"/>
    <col min="9729" max="9729" width="23.1796875" style="20" customWidth="1"/>
    <col min="9730" max="9730" width="19.453125" style="20" customWidth="1"/>
    <col min="9731" max="9731" width="15.453125" style="20" customWidth="1"/>
    <col min="9732" max="9732" width="13.453125" style="20" customWidth="1"/>
    <col min="9733" max="9733" width="11.26953125" style="20" customWidth="1"/>
    <col min="9734" max="9735" width="11.90625" style="20" customWidth="1"/>
    <col min="9736" max="9736" width="11.7265625" style="20" customWidth="1"/>
    <col min="9737" max="9737" width="12.1796875" style="20" customWidth="1"/>
    <col min="9738" max="9984" width="8.7265625" style="20"/>
    <col min="9985" max="9985" width="23.1796875" style="20" customWidth="1"/>
    <col min="9986" max="9986" width="19.453125" style="20" customWidth="1"/>
    <col min="9987" max="9987" width="15.453125" style="20" customWidth="1"/>
    <col min="9988" max="9988" width="13.453125" style="20" customWidth="1"/>
    <col min="9989" max="9989" width="11.26953125" style="20" customWidth="1"/>
    <col min="9990" max="9991" width="11.90625" style="20" customWidth="1"/>
    <col min="9992" max="9992" width="11.7265625" style="20" customWidth="1"/>
    <col min="9993" max="9993" width="12.1796875" style="20" customWidth="1"/>
    <col min="9994" max="10240" width="8.7265625" style="20"/>
    <col min="10241" max="10241" width="23.1796875" style="20" customWidth="1"/>
    <col min="10242" max="10242" width="19.453125" style="20" customWidth="1"/>
    <col min="10243" max="10243" width="15.453125" style="20" customWidth="1"/>
    <col min="10244" max="10244" width="13.453125" style="20" customWidth="1"/>
    <col min="10245" max="10245" width="11.26953125" style="20" customWidth="1"/>
    <col min="10246" max="10247" width="11.90625" style="20" customWidth="1"/>
    <col min="10248" max="10248" width="11.7265625" style="20" customWidth="1"/>
    <col min="10249" max="10249" width="12.1796875" style="20" customWidth="1"/>
    <col min="10250" max="10496" width="8.7265625" style="20"/>
    <col min="10497" max="10497" width="23.1796875" style="20" customWidth="1"/>
    <col min="10498" max="10498" width="19.453125" style="20" customWidth="1"/>
    <col min="10499" max="10499" width="15.453125" style="20" customWidth="1"/>
    <col min="10500" max="10500" width="13.453125" style="20" customWidth="1"/>
    <col min="10501" max="10501" width="11.26953125" style="20" customWidth="1"/>
    <col min="10502" max="10503" width="11.90625" style="20" customWidth="1"/>
    <col min="10504" max="10504" width="11.7265625" style="20" customWidth="1"/>
    <col min="10505" max="10505" width="12.1796875" style="20" customWidth="1"/>
    <col min="10506" max="10752" width="8.7265625" style="20"/>
    <col min="10753" max="10753" width="23.1796875" style="20" customWidth="1"/>
    <col min="10754" max="10754" width="19.453125" style="20" customWidth="1"/>
    <col min="10755" max="10755" width="15.453125" style="20" customWidth="1"/>
    <col min="10756" max="10756" width="13.453125" style="20" customWidth="1"/>
    <col min="10757" max="10757" width="11.26953125" style="20" customWidth="1"/>
    <col min="10758" max="10759" width="11.90625" style="20" customWidth="1"/>
    <col min="10760" max="10760" width="11.7265625" style="20" customWidth="1"/>
    <col min="10761" max="10761" width="12.1796875" style="20" customWidth="1"/>
    <col min="10762" max="11008" width="8.7265625" style="20"/>
    <col min="11009" max="11009" width="23.1796875" style="20" customWidth="1"/>
    <col min="11010" max="11010" width="19.453125" style="20" customWidth="1"/>
    <col min="11011" max="11011" width="15.453125" style="20" customWidth="1"/>
    <col min="11012" max="11012" width="13.453125" style="20" customWidth="1"/>
    <col min="11013" max="11013" width="11.26953125" style="20" customWidth="1"/>
    <col min="11014" max="11015" width="11.90625" style="20" customWidth="1"/>
    <col min="11016" max="11016" width="11.7265625" style="20" customWidth="1"/>
    <col min="11017" max="11017" width="12.1796875" style="20" customWidth="1"/>
    <col min="11018" max="11264" width="8.7265625" style="20"/>
    <col min="11265" max="11265" width="23.1796875" style="20" customWidth="1"/>
    <col min="11266" max="11266" width="19.453125" style="20" customWidth="1"/>
    <col min="11267" max="11267" width="15.453125" style="20" customWidth="1"/>
    <col min="11268" max="11268" width="13.453125" style="20" customWidth="1"/>
    <col min="11269" max="11269" width="11.26953125" style="20" customWidth="1"/>
    <col min="11270" max="11271" width="11.90625" style="20" customWidth="1"/>
    <col min="11272" max="11272" width="11.7265625" style="20" customWidth="1"/>
    <col min="11273" max="11273" width="12.1796875" style="20" customWidth="1"/>
    <col min="11274" max="11520" width="8.7265625" style="20"/>
    <col min="11521" max="11521" width="23.1796875" style="20" customWidth="1"/>
    <col min="11522" max="11522" width="19.453125" style="20" customWidth="1"/>
    <col min="11523" max="11523" width="15.453125" style="20" customWidth="1"/>
    <col min="11524" max="11524" width="13.453125" style="20" customWidth="1"/>
    <col min="11525" max="11525" width="11.26953125" style="20" customWidth="1"/>
    <col min="11526" max="11527" width="11.90625" style="20" customWidth="1"/>
    <col min="11528" max="11528" width="11.7265625" style="20" customWidth="1"/>
    <col min="11529" max="11529" width="12.1796875" style="20" customWidth="1"/>
    <col min="11530" max="11776" width="8.7265625" style="20"/>
    <col min="11777" max="11777" width="23.1796875" style="20" customWidth="1"/>
    <col min="11778" max="11778" width="19.453125" style="20" customWidth="1"/>
    <col min="11779" max="11779" width="15.453125" style="20" customWidth="1"/>
    <col min="11780" max="11780" width="13.453125" style="20" customWidth="1"/>
    <col min="11781" max="11781" width="11.26953125" style="20" customWidth="1"/>
    <col min="11782" max="11783" width="11.90625" style="20" customWidth="1"/>
    <col min="11784" max="11784" width="11.7265625" style="20" customWidth="1"/>
    <col min="11785" max="11785" width="12.1796875" style="20" customWidth="1"/>
    <col min="11786" max="12032" width="8.7265625" style="20"/>
    <col min="12033" max="12033" width="23.1796875" style="20" customWidth="1"/>
    <col min="12034" max="12034" width="19.453125" style="20" customWidth="1"/>
    <col min="12035" max="12035" width="15.453125" style="20" customWidth="1"/>
    <col min="12036" max="12036" width="13.453125" style="20" customWidth="1"/>
    <col min="12037" max="12037" width="11.26953125" style="20" customWidth="1"/>
    <col min="12038" max="12039" width="11.90625" style="20" customWidth="1"/>
    <col min="12040" max="12040" width="11.7265625" style="20" customWidth="1"/>
    <col min="12041" max="12041" width="12.1796875" style="20" customWidth="1"/>
    <col min="12042" max="12288" width="8.7265625" style="20"/>
    <col min="12289" max="12289" width="23.1796875" style="20" customWidth="1"/>
    <col min="12290" max="12290" width="19.453125" style="20" customWidth="1"/>
    <col min="12291" max="12291" width="15.453125" style="20" customWidth="1"/>
    <col min="12292" max="12292" width="13.453125" style="20" customWidth="1"/>
    <col min="12293" max="12293" width="11.26953125" style="20" customWidth="1"/>
    <col min="12294" max="12295" width="11.90625" style="20" customWidth="1"/>
    <col min="12296" max="12296" width="11.7265625" style="20" customWidth="1"/>
    <col min="12297" max="12297" width="12.1796875" style="20" customWidth="1"/>
    <col min="12298" max="12544" width="8.7265625" style="20"/>
    <col min="12545" max="12545" width="23.1796875" style="20" customWidth="1"/>
    <col min="12546" max="12546" width="19.453125" style="20" customWidth="1"/>
    <col min="12547" max="12547" width="15.453125" style="20" customWidth="1"/>
    <col min="12548" max="12548" width="13.453125" style="20" customWidth="1"/>
    <col min="12549" max="12549" width="11.26953125" style="20" customWidth="1"/>
    <col min="12550" max="12551" width="11.90625" style="20" customWidth="1"/>
    <col min="12552" max="12552" width="11.7265625" style="20" customWidth="1"/>
    <col min="12553" max="12553" width="12.1796875" style="20" customWidth="1"/>
    <col min="12554" max="12800" width="8.7265625" style="20"/>
    <col min="12801" max="12801" width="23.1796875" style="20" customWidth="1"/>
    <col min="12802" max="12802" width="19.453125" style="20" customWidth="1"/>
    <col min="12803" max="12803" width="15.453125" style="20" customWidth="1"/>
    <col min="12804" max="12804" width="13.453125" style="20" customWidth="1"/>
    <col min="12805" max="12805" width="11.26953125" style="20" customWidth="1"/>
    <col min="12806" max="12807" width="11.90625" style="20" customWidth="1"/>
    <col min="12808" max="12808" width="11.7265625" style="20" customWidth="1"/>
    <col min="12809" max="12809" width="12.1796875" style="20" customWidth="1"/>
    <col min="12810" max="13056" width="8.7265625" style="20"/>
    <col min="13057" max="13057" width="23.1796875" style="20" customWidth="1"/>
    <col min="13058" max="13058" width="19.453125" style="20" customWidth="1"/>
    <col min="13059" max="13059" width="15.453125" style="20" customWidth="1"/>
    <col min="13060" max="13060" width="13.453125" style="20" customWidth="1"/>
    <col min="13061" max="13061" width="11.26953125" style="20" customWidth="1"/>
    <col min="13062" max="13063" width="11.90625" style="20" customWidth="1"/>
    <col min="13064" max="13064" width="11.7265625" style="20" customWidth="1"/>
    <col min="13065" max="13065" width="12.1796875" style="20" customWidth="1"/>
    <col min="13066" max="13312" width="8.7265625" style="20"/>
    <col min="13313" max="13313" width="23.1796875" style="20" customWidth="1"/>
    <col min="13314" max="13314" width="19.453125" style="20" customWidth="1"/>
    <col min="13315" max="13315" width="15.453125" style="20" customWidth="1"/>
    <col min="13316" max="13316" width="13.453125" style="20" customWidth="1"/>
    <col min="13317" max="13317" width="11.26953125" style="20" customWidth="1"/>
    <col min="13318" max="13319" width="11.90625" style="20" customWidth="1"/>
    <col min="13320" max="13320" width="11.7265625" style="20" customWidth="1"/>
    <col min="13321" max="13321" width="12.1796875" style="20" customWidth="1"/>
    <col min="13322" max="13568" width="8.7265625" style="20"/>
    <col min="13569" max="13569" width="23.1796875" style="20" customWidth="1"/>
    <col min="13570" max="13570" width="19.453125" style="20" customWidth="1"/>
    <col min="13571" max="13571" width="15.453125" style="20" customWidth="1"/>
    <col min="13572" max="13572" width="13.453125" style="20" customWidth="1"/>
    <col min="13573" max="13573" width="11.26953125" style="20" customWidth="1"/>
    <col min="13574" max="13575" width="11.90625" style="20" customWidth="1"/>
    <col min="13576" max="13576" width="11.7265625" style="20" customWidth="1"/>
    <col min="13577" max="13577" width="12.1796875" style="20" customWidth="1"/>
    <col min="13578" max="13824" width="8.7265625" style="20"/>
    <col min="13825" max="13825" width="23.1796875" style="20" customWidth="1"/>
    <col min="13826" max="13826" width="19.453125" style="20" customWidth="1"/>
    <col min="13827" max="13827" width="15.453125" style="20" customWidth="1"/>
    <col min="13828" max="13828" width="13.453125" style="20" customWidth="1"/>
    <col min="13829" max="13829" width="11.26953125" style="20" customWidth="1"/>
    <col min="13830" max="13831" width="11.90625" style="20" customWidth="1"/>
    <col min="13832" max="13832" width="11.7265625" style="20" customWidth="1"/>
    <col min="13833" max="13833" width="12.1796875" style="20" customWidth="1"/>
    <col min="13834" max="14080" width="8.7265625" style="20"/>
    <col min="14081" max="14081" width="23.1796875" style="20" customWidth="1"/>
    <col min="14082" max="14082" width="19.453125" style="20" customWidth="1"/>
    <col min="14083" max="14083" width="15.453125" style="20" customWidth="1"/>
    <col min="14084" max="14084" width="13.453125" style="20" customWidth="1"/>
    <col min="14085" max="14085" width="11.26953125" style="20" customWidth="1"/>
    <col min="14086" max="14087" width="11.90625" style="20" customWidth="1"/>
    <col min="14088" max="14088" width="11.7265625" style="20" customWidth="1"/>
    <col min="14089" max="14089" width="12.1796875" style="20" customWidth="1"/>
    <col min="14090" max="14336" width="8.7265625" style="20"/>
    <col min="14337" max="14337" width="23.1796875" style="20" customWidth="1"/>
    <col min="14338" max="14338" width="19.453125" style="20" customWidth="1"/>
    <col min="14339" max="14339" width="15.453125" style="20" customWidth="1"/>
    <col min="14340" max="14340" width="13.453125" style="20" customWidth="1"/>
    <col min="14341" max="14341" width="11.26953125" style="20" customWidth="1"/>
    <col min="14342" max="14343" width="11.90625" style="20" customWidth="1"/>
    <col min="14344" max="14344" width="11.7265625" style="20" customWidth="1"/>
    <col min="14345" max="14345" width="12.1796875" style="20" customWidth="1"/>
    <col min="14346" max="14592" width="8.7265625" style="20"/>
    <col min="14593" max="14593" width="23.1796875" style="20" customWidth="1"/>
    <col min="14594" max="14594" width="19.453125" style="20" customWidth="1"/>
    <col min="14595" max="14595" width="15.453125" style="20" customWidth="1"/>
    <col min="14596" max="14596" width="13.453125" style="20" customWidth="1"/>
    <col min="14597" max="14597" width="11.26953125" style="20" customWidth="1"/>
    <col min="14598" max="14599" width="11.90625" style="20" customWidth="1"/>
    <col min="14600" max="14600" width="11.7265625" style="20" customWidth="1"/>
    <col min="14601" max="14601" width="12.1796875" style="20" customWidth="1"/>
    <col min="14602" max="14848" width="8.7265625" style="20"/>
    <col min="14849" max="14849" width="23.1796875" style="20" customWidth="1"/>
    <col min="14850" max="14850" width="19.453125" style="20" customWidth="1"/>
    <col min="14851" max="14851" width="15.453125" style="20" customWidth="1"/>
    <col min="14852" max="14852" width="13.453125" style="20" customWidth="1"/>
    <col min="14853" max="14853" width="11.26953125" style="20" customWidth="1"/>
    <col min="14854" max="14855" width="11.90625" style="20" customWidth="1"/>
    <col min="14856" max="14856" width="11.7265625" style="20" customWidth="1"/>
    <col min="14857" max="14857" width="12.1796875" style="20" customWidth="1"/>
    <col min="14858" max="15104" width="8.7265625" style="20"/>
    <col min="15105" max="15105" width="23.1796875" style="20" customWidth="1"/>
    <col min="15106" max="15106" width="19.453125" style="20" customWidth="1"/>
    <col min="15107" max="15107" width="15.453125" style="20" customWidth="1"/>
    <col min="15108" max="15108" width="13.453125" style="20" customWidth="1"/>
    <col min="15109" max="15109" width="11.26953125" style="20" customWidth="1"/>
    <col min="15110" max="15111" width="11.90625" style="20" customWidth="1"/>
    <col min="15112" max="15112" width="11.7265625" style="20" customWidth="1"/>
    <col min="15113" max="15113" width="12.1796875" style="20" customWidth="1"/>
    <col min="15114" max="15360" width="8.7265625" style="20"/>
    <col min="15361" max="15361" width="23.1796875" style="20" customWidth="1"/>
    <col min="15362" max="15362" width="19.453125" style="20" customWidth="1"/>
    <col min="15363" max="15363" width="15.453125" style="20" customWidth="1"/>
    <col min="15364" max="15364" width="13.453125" style="20" customWidth="1"/>
    <col min="15365" max="15365" width="11.26953125" style="20" customWidth="1"/>
    <col min="15366" max="15367" width="11.90625" style="20" customWidth="1"/>
    <col min="15368" max="15368" width="11.7265625" style="20" customWidth="1"/>
    <col min="15369" max="15369" width="12.1796875" style="20" customWidth="1"/>
    <col min="15370" max="15616" width="8.7265625" style="20"/>
    <col min="15617" max="15617" width="23.1796875" style="20" customWidth="1"/>
    <col min="15618" max="15618" width="19.453125" style="20" customWidth="1"/>
    <col min="15619" max="15619" width="15.453125" style="20" customWidth="1"/>
    <col min="15620" max="15620" width="13.453125" style="20" customWidth="1"/>
    <col min="15621" max="15621" width="11.26953125" style="20" customWidth="1"/>
    <col min="15622" max="15623" width="11.90625" style="20" customWidth="1"/>
    <col min="15624" max="15624" width="11.7265625" style="20" customWidth="1"/>
    <col min="15625" max="15625" width="12.1796875" style="20" customWidth="1"/>
    <col min="15626" max="15872" width="8.7265625" style="20"/>
    <col min="15873" max="15873" width="23.1796875" style="20" customWidth="1"/>
    <col min="15874" max="15874" width="19.453125" style="20" customWidth="1"/>
    <col min="15875" max="15875" width="15.453125" style="20" customWidth="1"/>
    <col min="15876" max="15876" width="13.453125" style="20" customWidth="1"/>
    <col min="15877" max="15877" width="11.26953125" style="20" customWidth="1"/>
    <col min="15878" max="15879" width="11.90625" style="20" customWidth="1"/>
    <col min="15880" max="15880" width="11.7265625" style="20" customWidth="1"/>
    <col min="15881" max="15881" width="12.1796875" style="20" customWidth="1"/>
    <col min="15882" max="16128" width="8.7265625" style="20"/>
    <col min="16129" max="16129" width="23.1796875" style="20" customWidth="1"/>
    <col min="16130" max="16130" width="19.453125" style="20" customWidth="1"/>
    <col min="16131" max="16131" width="15.453125" style="20" customWidth="1"/>
    <col min="16132" max="16132" width="13.453125" style="20" customWidth="1"/>
    <col min="16133" max="16133" width="11.26953125" style="20" customWidth="1"/>
    <col min="16134" max="16135" width="11.90625" style="20" customWidth="1"/>
    <col min="16136" max="16136" width="11.7265625" style="20" customWidth="1"/>
    <col min="16137" max="16137" width="12.1796875" style="20" customWidth="1"/>
    <col min="16138" max="16384" width="8.7265625" style="20"/>
  </cols>
  <sheetData>
    <row r="8" spans="1:9" ht="15" thickBot="1"/>
    <row r="9" spans="1:9" ht="14.5" customHeight="1">
      <c r="A9" s="55" t="s">
        <v>20</v>
      </c>
      <c r="B9" s="56"/>
      <c r="C9" s="56"/>
      <c r="D9" s="56"/>
      <c r="E9" s="56"/>
      <c r="F9" s="56"/>
      <c r="G9" s="56"/>
      <c r="H9" s="56"/>
      <c r="I9" s="57"/>
    </row>
    <row r="10" spans="1:9" ht="15" customHeight="1" thickBot="1">
      <c r="A10" s="58"/>
      <c r="B10" s="59"/>
      <c r="C10" s="59"/>
      <c r="D10" s="59"/>
      <c r="E10" s="59"/>
      <c r="F10" s="59"/>
      <c r="G10" s="59"/>
      <c r="H10" s="59"/>
      <c r="I10" s="60"/>
    </row>
    <row r="11" spans="1:9" ht="15" thickBot="1">
      <c r="A11" s="61" t="s">
        <v>41</v>
      </c>
      <c r="B11" s="62"/>
      <c r="C11" s="43" t="s">
        <v>33</v>
      </c>
      <c r="D11" s="40" t="s">
        <v>37</v>
      </c>
      <c r="E11" s="41" t="s">
        <v>38</v>
      </c>
      <c r="F11" s="45" t="s">
        <v>35</v>
      </c>
      <c r="G11" s="44" t="s">
        <v>39</v>
      </c>
      <c r="H11" s="41" t="s">
        <v>40</v>
      </c>
      <c r="I11" s="42">
        <v>-1</v>
      </c>
    </row>
    <row r="12" spans="1:9" ht="14.5" customHeight="1">
      <c r="A12" s="63">
        <v>6.6500000000000004E-2</v>
      </c>
      <c r="B12" s="64"/>
      <c r="C12" s="67" t="s">
        <v>34</v>
      </c>
      <c r="D12" s="69">
        <f>A12+0%</f>
        <v>6.6500000000000004E-2</v>
      </c>
      <c r="E12" s="71">
        <f>A12+0.1%</f>
        <v>6.7500000000000004E-2</v>
      </c>
      <c r="F12" s="71">
        <f>A12+0.2%</f>
        <v>6.8500000000000005E-2</v>
      </c>
      <c r="G12" s="96">
        <f>A12+0.3%</f>
        <v>6.9500000000000006E-2</v>
      </c>
      <c r="H12" s="71">
        <f>A12+0.5%</f>
        <v>7.1500000000000008E-2</v>
      </c>
      <c r="I12" s="98">
        <f>A12+0.2%</f>
        <v>6.8500000000000005E-2</v>
      </c>
    </row>
    <row r="13" spans="1:9" ht="14.5" customHeight="1" thickBot="1">
      <c r="A13" s="65"/>
      <c r="B13" s="66"/>
      <c r="C13" s="68"/>
      <c r="D13" s="70"/>
      <c r="E13" s="72"/>
      <c r="F13" s="72"/>
      <c r="G13" s="97"/>
      <c r="H13" s="72"/>
      <c r="I13" s="99"/>
    </row>
    <row r="14" spans="1:9" ht="20" thickBot="1">
      <c r="A14" s="24"/>
      <c r="B14" s="21"/>
      <c r="C14" s="22"/>
      <c r="D14" s="25"/>
      <c r="E14" s="25"/>
      <c r="F14" s="25"/>
      <c r="G14" s="23"/>
    </row>
    <row r="15" spans="1:9" ht="19.5" customHeight="1">
      <c r="A15" s="79" t="s">
        <v>43</v>
      </c>
      <c r="B15" s="80"/>
      <c r="C15" s="80"/>
      <c r="D15" s="80"/>
      <c r="E15" s="80"/>
      <c r="F15" s="80"/>
      <c r="G15" s="80"/>
      <c r="H15" s="80"/>
      <c r="I15" s="81"/>
    </row>
    <row r="16" spans="1:9" ht="19.5" customHeight="1">
      <c r="A16" s="82"/>
      <c r="B16" s="83"/>
      <c r="C16" s="83"/>
      <c r="D16" s="83"/>
      <c r="E16" s="83"/>
      <c r="F16" s="83"/>
      <c r="G16" s="83"/>
      <c r="H16" s="83"/>
      <c r="I16" s="84"/>
    </row>
    <row r="17" spans="1:9" ht="19.5" customHeight="1">
      <c r="A17" s="82"/>
      <c r="B17" s="83"/>
      <c r="C17" s="83"/>
      <c r="D17" s="83"/>
      <c r="E17" s="83"/>
      <c r="F17" s="83"/>
      <c r="G17" s="83"/>
      <c r="H17" s="83"/>
      <c r="I17" s="84"/>
    </row>
    <row r="18" spans="1:9">
      <c r="A18" s="82"/>
      <c r="B18" s="83"/>
      <c r="C18" s="83"/>
      <c r="D18" s="83"/>
      <c r="E18" s="83"/>
      <c r="F18" s="83"/>
      <c r="G18" s="83"/>
      <c r="H18" s="83"/>
      <c r="I18" s="84"/>
    </row>
    <row r="19" spans="1:9">
      <c r="A19" s="82"/>
      <c r="B19" s="83"/>
      <c r="C19" s="83"/>
      <c r="D19" s="83"/>
      <c r="E19" s="83"/>
      <c r="F19" s="83"/>
      <c r="G19" s="83"/>
      <c r="H19" s="83"/>
      <c r="I19" s="84"/>
    </row>
    <row r="20" spans="1:9">
      <c r="A20" s="82"/>
      <c r="B20" s="83"/>
      <c r="C20" s="83"/>
      <c r="D20" s="83"/>
      <c r="E20" s="83"/>
      <c r="F20" s="83"/>
      <c r="G20" s="83"/>
      <c r="H20" s="83"/>
      <c r="I20" s="84"/>
    </row>
    <row r="21" spans="1:9">
      <c r="A21" s="82"/>
      <c r="B21" s="83"/>
      <c r="C21" s="83"/>
      <c r="D21" s="83"/>
      <c r="E21" s="83"/>
      <c r="F21" s="83"/>
      <c r="G21" s="83"/>
      <c r="H21" s="83"/>
      <c r="I21" s="84"/>
    </row>
    <row r="22" spans="1:9" ht="15" thickBot="1">
      <c r="A22" s="85"/>
      <c r="B22" s="86"/>
      <c r="C22" s="86"/>
      <c r="D22" s="86"/>
      <c r="E22" s="86"/>
      <c r="F22" s="86"/>
      <c r="G22" s="86"/>
      <c r="H22" s="86"/>
      <c r="I22" s="87"/>
    </row>
    <row r="23" spans="1:9">
      <c r="A23" s="46"/>
      <c r="B23" s="46"/>
      <c r="C23" s="46"/>
      <c r="D23" s="46"/>
      <c r="E23" s="46"/>
      <c r="F23" s="46"/>
      <c r="G23" s="46"/>
      <c r="H23" s="46"/>
      <c r="I23" s="46"/>
    </row>
    <row r="24" spans="1:9">
      <c r="A24" s="46"/>
      <c r="B24" s="46"/>
      <c r="C24" s="46"/>
      <c r="D24" s="46"/>
      <c r="E24" s="46"/>
      <c r="F24" s="46"/>
      <c r="G24" s="46"/>
      <c r="H24" s="46"/>
      <c r="I24" s="46"/>
    </row>
    <row r="25" spans="1:9" ht="15" thickBot="1">
      <c r="A25" s="23"/>
      <c r="B25" s="23"/>
      <c r="C25" s="23"/>
      <c r="D25" s="23"/>
      <c r="E25" s="23"/>
      <c r="F25" s="23"/>
      <c r="G25" s="23"/>
    </row>
    <row r="26" spans="1:9" ht="14.5" customHeight="1">
      <c r="A26" s="55" t="s">
        <v>21</v>
      </c>
      <c r="B26" s="56"/>
      <c r="C26" s="56"/>
      <c r="D26" s="56"/>
      <c r="E26" s="56"/>
      <c r="F26" s="56"/>
      <c r="G26" s="56"/>
      <c r="H26" s="57"/>
    </row>
    <row r="27" spans="1:9" ht="15" customHeight="1" thickBot="1">
      <c r="A27" s="58"/>
      <c r="B27" s="59"/>
      <c r="C27" s="59"/>
      <c r="D27" s="104"/>
      <c r="E27" s="104"/>
      <c r="F27" s="104"/>
      <c r="G27" s="104"/>
      <c r="H27" s="105"/>
    </row>
    <row r="28" spans="1:9" ht="15" thickBot="1">
      <c r="A28" s="100" t="s">
        <v>41</v>
      </c>
      <c r="B28" s="101"/>
      <c r="C28" s="49" t="s">
        <v>33</v>
      </c>
      <c r="D28" s="40" t="s">
        <v>37</v>
      </c>
      <c r="E28" s="41" t="s">
        <v>38</v>
      </c>
      <c r="F28" s="41" t="s">
        <v>35</v>
      </c>
      <c r="G28" s="41" t="s">
        <v>39</v>
      </c>
      <c r="H28" s="51" t="s">
        <v>40</v>
      </c>
    </row>
    <row r="29" spans="1:9" ht="15.5" customHeight="1">
      <c r="A29" s="63">
        <v>6.6500000000000004E-2</v>
      </c>
      <c r="B29" s="76"/>
      <c r="C29" s="102" t="s">
        <v>34</v>
      </c>
      <c r="D29" s="69">
        <f>A29+0.4%</f>
        <v>7.0500000000000007E-2</v>
      </c>
      <c r="E29" s="71">
        <f>A29+0.5%</f>
        <v>7.1500000000000008E-2</v>
      </c>
      <c r="F29" s="71">
        <f>A29+0.6%</f>
        <v>7.2500000000000009E-2</v>
      </c>
      <c r="G29" s="71">
        <f>A29+0.7%</f>
        <v>7.350000000000001E-2</v>
      </c>
      <c r="H29" s="98">
        <f>A29+1%</f>
        <v>7.6499999999999999E-2</v>
      </c>
    </row>
    <row r="30" spans="1:9" ht="16" customHeight="1" thickBot="1">
      <c r="A30" s="77"/>
      <c r="B30" s="78"/>
      <c r="C30" s="103"/>
      <c r="D30" s="70"/>
      <c r="E30" s="72"/>
      <c r="F30" s="72"/>
      <c r="G30" s="72"/>
      <c r="H30" s="99"/>
    </row>
    <row r="31" spans="1:9">
      <c r="A31" s="73"/>
      <c r="B31" s="74"/>
      <c r="C31" s="74"/>
      <c r="D31" s="75"/>
      <c r="E31" s="75"/>
      <c r="F31" s="26"/>
    </row>
    <row r="32" spans="1:9" ht="15" thickBot="1">
      <c r="A32" s="48"/>
      <c r="B32" s="48"/>
      <c r="C32" s="48"/>
      <c r="D32" s="48"/>
      <c r="E32" s="48"/>
    </row>
    <row r="33" spans="1:12" ht="14.5" customHeight="1">
      <c r="A33" s="79" t="s">
        <v>42</v>
      </c>
      <c r="B33" s="88"/>
      <c r="C33" s="88"/>
      <c r="D33" s="88"/>
      <c r="E33" s="88"/>
      <c r="F33" s="88"/>
      <c r="G33" s="88"/>
      <c r="H33" s="89"/>
      <c r="I33" s="47"/>
    </row>
    <row r="34" spans="1:12">
      <c r="A34" s="90"/>
      <c r="B34" s="91"/>
      <c r="C34" s="91"/>
      <c r="D34" s="91"/>
      <c r="E34" s="91"/>
      <c r="F34" s="91"/>
      <c r="G34" s="91"/>
      <c r="H34" s="92"/>
      <c r="I34" s="47"/>
    </row>
    <row r="35" spans="1:12">
      <c r="A35" s="90"/>
      <c r="B35" s="91"/>
      <c r="C35" s="91"/>
      <c r="D35" s="91"/>
      <c r="E35" s="91"/>
      <c r="F35" s="91"/>
      <c r="G35" s="91"/>
      <c r="H35" s="92"/>
      <c r="I35" s="47"/>
    </row>
    <row r="36" spans="1:12">
      <c r="A36" s="90"/>
      <c r="B36" s="91"/>
      <c r="C36" s="91"/>
      <c r="D36" s="91"/>
      <c r="E36" s="91"/>
      <c r="F36" s="91"/>
      <c r="G36" s="91"/>
      <c r="H36" s="92"/>
      <c r="I36" s="47"/>
    </row>
    <row r="37" spans="1:12">
      <c r="A37" s="90"/>
      <c r="B37" s="91"/>
      <c r="C37" s="91"/>
      <c r="D37" s="91"/>
      <c r="E37" s="91"/>
      <c r="F37" s="91"/>
      <c r="G37" s="91"/>
      <c r="H37" s="92"/>
      <c r="I37" s="47"/>
    </row>
    <row r="38" spans="1:12" ht="15" thickBot="1">
      <c r="A38" s="93"/>
      <c r="B38" s="94"/>
      <c r="C38" s="94"/>
      <c r="D38" s="94"/>
      <c r="E38" s="94"/>
      <c r="F38" s="94"/>
      <c r="G38" s="94"/>
      <c r="H38" s="95"/>
      <c r="I38" s="47"/>
    </row>
    <row r="39" spans="1:12">
      <c r="A39" s="50"/>
      <c r="B39" s="50"/>
      <c r="C39" s="50"/>
      <c r="D39" s="50"/>
      <c r="E39" s="50"/>
      <c r="F39" s="50"/>
      <c r="G39" s="50"/>
      <c r="H39" s="50"/>
      <c r="I39" s="50"/>
      <c r="J39" s="48"/>
      <c r="K39" s="48"/>
      <c r="L39" s="48"/>
    </row>
    <row r="40" spans="1:12">
      <c r="A40" s="50"/>
      <c r="B40" s="50"/>
      <c r="C40" s="50"/>
      <c r="D40" s="50"/>
      <c r="E40" s="50"/>
      <c r="F40" s="50"/>
      <c r="G40" s="50"/>
      <c r="H40" s="50"/>
      <c r="I40" s="50"/>
      <c r="J40" s="48"/>
      <c r="K40" s="48"/>
      <c r="L40" s="48"/>
    </row>
    <row r="41" spans="1:1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</sheetData>
  <sheetProtection password="CFFF" sheet="1" objects="1" scenarios="1"/>
  <mergeCells count="22">
    <mergeCell ref="A31:E31"/>
    <mergeCell ref="A29:B30"/>
    <mergeCell ref="A15:I22"/>
    <mergeCell ref="A33:H38"/>
    <mergeCell ref="G12:G13"/>
    <mergeCell ref="H12:H13"/>
    <mergeCell ref="I12:I13"/>
    <mergeCell ref="A28:B28"/>
    <mergeCell ref="C29:C30"/>
    <mergeCell ref="A26:H27"/>
    <mergeCell ref="D29:D30"/>
    <mergeCell ref="E29:E30"/>
    <mergeCell ref="F29:F30"/>
    <mergeCell ref="G29:G30"/>
    <mergeCell ref="H29:H30"/>
    <mergeCell ref="A9:I10"/>
    <mergeCell ref="A11:B11"/>
    <mergeCell ref="A12:B13"/>
    <mergeCell ref="C12:C13"/>
    <mergeCell ref="D12:D13"/>
    <mergeCell ref="E12:E13"/>
    <mergeCell ref="F12:F1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77"/>
  <sheetViews>
    <sheetView showGridLines="0" workbookViewId="0">
      <pane ySplit="7" topLeftCell="A8" activePane="bottomLeft" state="frozen"/>
      <selection pane="bottomLeft" activeCell="E1" sqref="E1"/>
    </sheetView>
  </sheetViews>
  <sheetFormatPr defaultColWidth="9" defaultRowHeight="12.75" customHeight="1"/>
  <cols>
    <col min="1" max="1" width="1.08984375" style="27" customWidth="1"/>
    <col min="2" max="2" width="7.36328125" style="27" customWidth="1"/>
    <col min="3" max="3" width="14.7265625" style="27" customWidth="1"/>
    <col min="4" max="4" width="10.90625" style="27" customWidth="1"/>
    <col min="5" max="5" width="16" style="27" customWidth="1"/>
    <col min="6" max="6" width="13.7265625" style="27" customWidth="1"/>
    <col min="7" max="7" width="14.6328125" style="27" customWidth="1"/>
    <col min="8" max="8" width="1.453125" style="27" customWidth="1"/>
    <col min="9" max="9" width="7.453125" style="27" customWidth="1"/>
    <col min="10" max="10" width="14.7265625" style="27" customWidth="1"/>
    <col min="11" max="11" width="11.6328125" style="27" customWidth="1"/>
    <col min="12" max="12" width="13.453125" style="27" customWidth="1"/>
    <col min="13" max="13" width="12.1796875" style="27" customWidth="1"/>
    <col min="14" max="14" width="15.08984375" style="27" customWidth="1"/>
    <col min="15" max="16384" width="9" style="27"/>
  </cols>
  <sheetData>
    <row r="1" spans="2:14" ht="13"/>
    <row r="2" spans="2:14" ht="13"/>
    <row r="3" spans="2:14" ht="13"/>
    <row r="4" spans="2:14" ht="13"/>
    <row r="5" spans="2:14" ht="13"/>
    <row r="6" spans="2:14" ht="13" customHeight="1"/>
    <row r="7" spans="2:14" ht="13" customHeight="1"/>
    <row r="8" spans="2:14" ht="17" customHeight="1" thickBot="1"/>
    <row r="9" spans="2:14" ht="13" customHeight="1">
      <c r="B9" s="129" t="s">
        <v>0</v>
      </c>
      <c r="C9" s="137"/>
      <c r="D9" s="131"/>
      <c r="E9" s="134">
        <v>13000000</v>
      </c>
      <c r="F9" s="136"/>
      <c r="G9" s="106"/>
      <c r="I9" s="129" t="s">
        <v>0</v>
      </c>
      <c r="J9" s="130"/>
      <c r="K9" s="131"/>
      <c r="L9" s="134">
        <f>E9</f>
        <v>13000000</v>
      </c>
      <c r="M9" s="136"/>
      <c r="N9" s="106"/>
    </row>
    <row r="10" spans="2:14" ht="12.75" customHeight="1">
      <c r="B10" s="112"/>
      <c r="C10" s="138"/>
      <c r="D10" s="139"/>
      <c r="E10" s="135"/>
      <c r="F10" s="127"/>
      <c r="G10" s="107"/>
      <c r="I10" s="112"/>
      <c r="J10" s="113"/>
      <c r="K10" s="132"/>
      <c r="L10" s="135"/>
      <c r="M10" s="127"/>
      <c r="N10" s="107"/>
    </row>
    <row r="11" spans="2:14" ht="13" customHeight="1">
      <c r="B11" s="110" t="s">
        <v>23</v>
      </c>
      <c r="C11" s="141"/>
      <c r="D11" s="139"/>
      <c r="E11" s="114">
        <v>6.6500000000000004E-2</v>
      </c>
      <c r="F11" s="116" t="s">
        <v>32</v>
      </c>
      <c r="G11" s="108"/>
      <c r="I11" s="110" t="s">
        <v>23</v>
      </c>
      <c r="J11" s="111"/>
      <c r="K11" s="132"/>
      <c r="L11" s="114">
        <v>6.7000000000000004E-2</v>
      </c>
      <c r="M11" s="116" t="s">
        <v>32</v>
      </c>
      <c r="N11" s="108"/>
    </row>
    <row r="12" spans="2:14" ht="12.75" customHeight="1">
      <c r="B12" s="112"/>
      <c r="C12" s="138"/>
      <c r="D12" s="139"/>
      <c r="E12" s="115"/>
      <c r="F12" s="116"/>
      <c r="G12" s="108"/>
      <c r="I12" s="112"/>
      <c r="J12" s="113"/>
      <c r="K12" s="132"/>
      <c r="L12" s="115"/>
      <c r="M12" s="116"/>
      <c r="N12" s="108"/>
    </row>
    <row r="13" spans="2:14" ht="13" customHeight="1">
      <c r="B13" s="110" t="s">
        <v>24</v>
      </c>
      <c r="C13" s="141"/>
      <c r="D13" s="139"/>
      <c r="E13" s="119">
        <v>20</v>
      </c>
      <c r="F13" s="116" t="s">
        <v>25</v>
      </c>
      <c r="G13" s="108"/>
      <c r="I13" s="110" t="s">
        <v>24</v>
      </c>
      <c r="J13" s="111"/>
      <c r="K13" s="132"/>
      <c r="L13" s="119">
        <v>20</v>
      </c>
      <c r="M13" s="116" t="s">
        <v>25</v>
      </c>
      <c r="N13" s="108"/>
    </row>
    <row r="14" spans="2:14" ht="12.75" customHeight="1" thickBot="1">
      <c r="B14" s="117"/>
      <c r="C14" s="142"/>
      <c r="D14" s="139"/>
      <c r="E14" s="143"/>
      <c r="F14" s="116"/>
      <c r="G14" s="108"/>
      <c r="I14" s="117"/>
      <c r="J14" s="118"/>
      <c r="K14" s="132"/>
      <c r="L14" s="120"/>
      <c r="M14" s="116"/>
      <c r="N14" s="108"/>
    </row>
    <row r="15" spans="2:14" ht="13" customHeight="1">
      <c r="B15" s="121" t="s">
        <v>26</v>
      </c>
      <c r="C15" s="122"/>
      <c r="D15" s="139"/>
      <c r="E15" s="125">
        <f>ROUNDUP((((((1+($E$11/12))^($E$13*12))*$E$9)*$E$11)/(((((1+($E$11/12))^($E$13*12))-1)*12))),0)</f>
        <v>98076</v>
      </c>
      <c r="F15" s="127"/>
      <c r="G15" s="107"/>
      <c r="I15" s="121" t="s">
        <v>26</v>
      </c>
      <c r="J15" s="122"/>
      <c r="K15" s="132"/>
      <c r="L15" s="125">
        <f>ROUNDUP((((((1+($L$11/12))^($L$13*12))*$L$9)*$L$11)/(((((1+($L$11/12))^($L$13*12))-1)*12))),0)</f>
        <v>98462</v>
      </c>
      <c r="M15" s="127"/>
      <c r="N15" s="107"/>
    </row>
    <row r="16" spans="2:14" ht="13.5" customHeight="1" thickBot="1">
      <c r="B16" s="123"/>
      <c r="C16" s="124"/>
      <c r="D16" s="140"/>
      <c r="E16" s="126"/>
      <c r="F16" s="128"/>
      <c r="G16" s="109"/>
      <c r="I16" s="123"/>
      <c r="J16" s="124"/>
      <c r="K16" s="133"/>
      <c r="L16" s="126"/>
      <c r="M16" s="128"/>
      <c r="N16" s="109"/>
    </row>
    <row r="17" spans="2:14" ht="29.5" thickBot="1">
      <c r="B17" s="28" t="s">
        <v>27</v>
      </c>
      <c r="C17" s="29" t="s">
        <v>28</v>
      </c>
      <c r="D17" s="29" t="s">
        <v>26</v>
      </c>
      <c r="E17" s="29" t="s">
        <v>29</v>
      </c>
      <c r="F17" s="29" t="s">
        <v>30</v>
      </c>
      <c r="G17" s="30" t="s">
        <v>31</v>
      </c>
      <c r="I17" s="28" t="s">
        <v>27</v>
      </c>
      <c r="J17" s="29" t="s">
        <v>28</v>
      </c>
      <c r="K17" s="29" t="s">
        <v>26</v>
      </c>
      <c r="L17" s="29" t="s">
        <v>29</v>
      </c>
      <c r="M17" s="29" t="s">
        <v>30</v>
      </c>
      <c r="N17" s="30" t="s">
        <v>31</v>
      </c>
    </row>
    <row r="18" spans="2:14" ht="14.5">
      <c r="B18" s="31">
        <v>1</v>
      </c>
      <c r="C18" s="32">
        <f>$E$9</f>
        <v>13000000</v>
      </c>
      <c r="D18" s="32">
        <f t="shared" ref="D18:D81" si="0">IF((B18&gt;($E$13*12)),0,$E$15)</f>
        <v>98076</v>
      </c>
      <c r="E18" s="32">
        <f t="shared" ref="E18:E81" si="1">((C18*$E$11)/12)</f>
        <v>72041.666666666672</v>
      </c>
      <c r="F18" s="32">
        <f t="shared" ref="F18:F81" si="2">IF(((D18-E18)&gt;=C18),C18,(D18-E18))</f>
        <v>26034.333333333328</v>
      </c>
      <c r="G18" s="33">
        <f t="shared" ref="G18:G81" si="3">IF(((C18-F18)&lt;=0),0,(C18-F18))</f>
        <v>12973965.666666666</v>
      </c>
      <c r="I18" s="31">
        <v>1</v>
      </c>
      <c r="J18" s="32">
        <f>$L$9</f>
        <v>13000000</v>
      </c>
      <c r="K18" s="32">
        <f>IF((I18&gt;($L$13*12)),0,$L$15)</f>
        <v>98462</v>
      </c>
      <c r="L18" s="32">
        <f>((J18*$L$11)/12)</f>
        <v>72583.333333333328</v>
      </c>
      <c r="M18" s="32">
        <f t="shared" ref="M18:M19" si="4">IF(((K18-L18)&gt;=J18),J18,(K18-L18))</f>
        <v>25878.666666666672</v>
      </c>
      <c r="N18" s="33">
        <f t="shared" ref="N18:N81" si="5">IF(((J18-M18)&lt;=0),0,(J18-M18))</f>
        <v>12974121.333333334</v>
      </c>
    </row>
    <row r="19" spans="2:14" ht="14.5">
      <c r="B19" s="34">
        <v>2</v>
      </c>
      <c r="C19" s="35">
        <f t="shared" ref="C19:C82" si="6">G18</f>
        <v>12973965.666666666</v>
      </c>
      <c r="D19" s="35">
        <f t="shared" si="0"/>
        <v>98076</v>
      </c>
      <c r="E19" s="35">
        <f t="shared" si="1"/>
        <v>71897.393069444443</v>
      </c>
      <c r="F19" s="35">
        <f t="shared" si="2"/>
        <v>26178.606930555557</v>
      </c>
      <c r="G19" s="36">
        <f t="shared" si="3"/>
        <v>12947787.05973611</v>
      </c>
      <c r="I19" s="34">
        <v>2</v>
      </c>
      <c r="J19" s="35">
        <f t="shared" ref="J19" si="7">N18</f>
        <v>12974121.333333334</v>
      </c>
      <c r="K19" s="35">
        <f>IF((I19&gt;($L$13*12)),0,$L$15)</f>
        <v>98462</v>
      </c>
      <c r="L19" s="35">
        <f>((J19*$L$11)/12)</f>
        <v>72438.844111111117</v>
      </c>
      <c r="M19" s="35">
        <f t="shared" si="4"/>
        <v>26023.155888888883</v>
      </c>
      <c r="N19" s="36">
        <f t="shared" si="5"/>
        <v>12948098.177444445</v>
      </c>
    </row>
    <row r="20" spans="2:14" ht="14.5">
      <c r="B20" s="34">
        <v>3</v>
      </c>
      <c r="C20" s="35">
        <f>G19</f>
        <v>12947787.05973611</v>
      </c>
      <c r="D20" s="35">
        <f t="shared" si="0"/>
        <v>98076</v>
      </c>
      <c r="E20" s="35">
        <f t="shared" si="1"/>
        <v>71752.319956037609</v>
      </c>
      <c r="F20" s="35">
        <f t="shared" si="2"/>
        <v>26323.680043962391</v>
      </c>
      <c r="G20" s="36">
        <f t="shared" si="3"/>
        <v>12921463.379692148</v>
      </c>
      <c r="I20" s="34">
        <v>3</v>
      </c>
      <c r="J20" s="35">
        <f>N19</f>
        <v>12948098.177444445</v>
      </c>
      <c r="K20" s="35">
        <f t="shared" ref="K20:K83" si="8">IF((I20&gt;($L$13*12)),0,$L$15)</f>
        <v>98462</v>
      </c>
      <c r="L20" s="35">
        <f t="shared" ref="L20:L83" si="9">((J20*$L$11)/12)</f>
        <v>72293.548157398152</v>
      </c>
      <c r="M20" s="35">
        <f t="shared" ref="M20:M83" si="10">IF(((K20-L20)&gt;=J20),J20,(K20-L20))</f>
        <v>26168.451842601848</v>
      </c>
      <c r="N20" s="36">
        <f t="shared" si="5"/>
        <v>12921929.725601843</v>
      </c>
    </row>
    <row r="21" spans="2:14" ht="14.5" customHeight="1">
      <c r="B21" s="34">
        <v>4</v>
      </c>
      <c r="C21" s="35">
        <f t="shared" si="6"/>
        <v>12921463.379692148</v>
      </c>
      <c r="D21" s="35">
        <f t="shared" si="0"/>
        <v>98076</v>
      </c>
      <c r="E21" s="35">
        <f t="shared" si="1"/>
        <v>71606.442895793996</v>
      </c>
      <c r="F21" s="35">
        <f t="shared" si="2"/>
        <v>26469.557104206004</v>
      </c>
      <c r="G21" s="36">
        <f t="shared" si="3"/>
        <v>12894993.822587943</v>
      </c>
      <c r="I21" s="34">
        <v>4</v>
      </c>
      <c r="J21" s="35">
        <f t="shared" ref="J21:J84" si="11">N20</f>
        <v>12921929.725601843</v>
      </c>
      <c r="K21" s="35">
        <f t="shared" si="8"/>
        <v>98462</v>
      </c>
      <c r="L21" s="35">
        <f t="shared" si="9"/>
        <v>72147.440967943621</v>
      </c>
      <c r="M21" s="35">
        <f t="shared" si="10"/>
        <v>26314.559032056379</v>
      </c>
      <c r="N21" s="36">
        <f t="shared" si="5"/>
        <v>12895615.166569786</v>
      </c>
    </row>
    <row r="22" spans="2:14" ht="15" customHeight="1">
      <c r="B22" s="34">
        <v>5</v>
      </c>
      <c r="C22" s="35">
        <f t="shared" si="6"/>
        <v>12894993.822587943</v>
      </c>
      <c r="D22" s="35">
        <f t="shared" si="0"/>
        <v>98076</v>
      </c>
      <c r="E22" s="35">
        <f t="shared" si="1"/>
        <v>71459.757433508188</v>
      </c>
      <c r="F22" s="35">
        <f t="shared" si="2"/>
        <v>26616.242566491812</v>
      </c>
      <c r="G22" s="36">
        <f t="shared" si="3"/>
        <v>12868377.58002145</v>
      </c>
      <c r="I22" s="34">
        <v>5</v>
      </c>
      <c r="J22" s="35">
        <f t="shared" si="11"/>
        <v>12895615.166569786</v>
      </c>
      <c r="K22" s="35">
        <f t="shared" si="8"/>
        <v>98462</v>
      </c>
      <c r="L22" s="35">
        <f t="shared" si="9"/>
        <v>72000.518013347973</v>
      </c>
      <c r="M22" s="35">
        <f t="shared" si="10"/>
        <v>26461.481986652027</v>
      </c>
      <c r="N22" s="36">
        <f t="shared" si="5"/>
        <v>12869153.684583135</v>
      </c>
    </row>
    <row r="23" spans="2:14" ht="14.5">
      <c r="B23" s="34">
        <v>6</v>
      </c>
      <c r="C23" s="35">
        <f t="shared" si="6"/>
        <v>12868377.58002145</v>
      </c>
      <c r="D23" s="35">
        <f t="shared" si="0"/>
        <v>98076</v>
      </c>
      <c r="E23" s="35">
        <f t="shared" si="1"/>
        <v>71312.259089285537</v>
      </c>
      <c r="F23" s="35">
        <f t="shared" si="2"/>
        <v>26763.740910714463</v>
      </c>
      <c r="G23" s="36">
        <f t="shared" si="3"/>
        <v>12841613.839110736</v>
      </c>
      <c r="I23" s="34">
        <v>6</v>
      </c>
      <c r="J23" s="35">
        <f t="shared" si="11"/>
        <v>12869153.684583135</v>
      </c>
      <c r="K23" s="35">
        <f t="shared" si="8"/>
        <v>98462</v>
      </c>
      <c r="L23" s="35">
        <f t="shared" si="9"/>
        <v>71852.774738922511</v>
      </c>
      <c r="M23" s="35">
        <f t="shared" si="10"/>
        <v>26609.225261077489</v>
      </c>
      <c r="N23" s="36">
        <f t="shared" si="5"/>
        <v>12842544.459322058</v>
      </c>
    </row>
    <row r="24" spans="2:14" ht="14.5">
      <c r="B24" s="34">
        <v>7</v>
      </c>
      <c r="C24" s="35">
        <f t="shared" si="6"/>
        <v>12841613.839110736</v>
      </c>
      <c r="D24" s="35">
        <f t="shared" si="0"/>
        <v>98076</v>
      </c>
      <c r="E24" s="35">
        <f t="shared" si="1"/>
        <v>71163.943358405333</v>
      </c>
      <c r="F24" s="35">
        <f t="shared" si="2"/>
        <v>26912.056641594667</v>
      </c>
      <c r="G24" s="36">
        <f t="shared" si="3"/>
        <v>12814701.78246914</v>
      </c>
      <c r="I24" s="34">
        <v>7</v>
      </c>
      <c r="J24" s="35">
        <f t="shared" si="11"/>
        <v>12842544.459322058</v>
      </c>
      <c r="K24" s="35">
        <f t="shared" si="8"/>
        <v>98462</v>
      </c>
      <c r="L24" s="35">
        <f t="shared" si="9"/>
        <v>71704.206564548163</v>
      </c>
      <c r="M24" s="35">
        <f t="shared" si="10"/>
        <v>26757.793435451837</v>
      </c>
      <c r="N24" s="36">
        <f t="shared" si="5"/>
        <v>12815786.665886605</v>
      </c>
    </row>
    <row r="25" spans="2:14" ht="14.5" customHeight="1">
      <c r="B25" s="34">
        <v>8</v>
      </c>
      <c r="C25" s="35">
        <f t="shared" si="6"/>
        <v>12814701.78246914</v>
      </c>
      <c r="D25" s="35">
        <f t="shared" si="0"/>
        <v>98076</v>
      </c>
      <c r="E25" s="35">
        <f t="shared" si="1"/>
        <v>71014.805711183159</v>
      </c>
      <c r="F25" s="35">
        <f t="shared" si="2"/>
        <v>27061.194288816841</v>
      </c>
      <c r="G25" s="36">
        <f t="shared" si="3"/>
        <v>12787640.588180324</v>
      </c>
      <c r="I25" s="34">
        <v>8</v>
      </c>
      <c r="J25" s="35">
        <f t="shared" si="11"/>
        <v>12815786.665886605</v>
      </c>
      <c r="K25" s="35">
        <f t="shared" si="8"/>
        <v>98462</v>
      </c>
      <c r="L25" s="35">
        <f t="shared" si="9"/>
        <v>71554.808884533544</v>
      </c>
      <c r="M25" s="35">
        <f t="shared" si="10"/>
        <v>26907.191115466456</v>
      </c>
      <c r="N25" s="36">
        <f t="shared" si="5"/>
        <v>12788879.474771138</v>
      </c>
    </row>
    <row r="26" spans="2:14" ht="15" customHeight="1">
      <c r="B26" s="34">
        <v>9</v>
      </c>
      <c r="C26" s="35">
        <f t="shared" si="6"/>
        <v>12787640.588180324</v>
      </c>
      <c r="D26" s="35">
        <f t="shared" si="0"/>
        <v>98076</v>
      </c>
      <c r="E26" s="35">
        <f t="shared" si="1"/>
        <v>70864.841592832629</v>
      </c>
      <c r="F26" s="35">
        <f t="shared" si="2"/>
        <v>27211.158407167371</v>
      </c>
      <c r="G26" s="36">
        <f t="shared" si="3"/>
        <v>12760429.429773157</v>
      </c>
      <c r="I26" s="34">
        <v>9</v>
      </c>
      <c r="J26" s="35">
        <f t="shared" si="11"/>
        <v>12788879.474771138</v>
      </c>
      <c r="K26" s="35">
        <f t="shared" si="8"/>
        <v>98462</v>
      </c>
      <c r="L26" s="35">
        <f t="shared" si="9"/>
        <v>71404.577067472201</v>
      </c>
      <c r="M26" s="35">
        <f t="shared" si="10"/>
        <v>27057.422932527799</v>
      </c>
      <c r="N26" s="36">
        <f t="shared" si="5"/>
        <v>12761822.05183861</v>
      </c>
    </row>
    <row r="27" spans="2:14" ht="14.5">
      <c r="B27" s="34">
        <v>10</v>
      </c>
      <c r="C27" s="35">
        <f t="shared" si="6"/>
        <v>12760429.429773157</v>
      </c>
      <c r="D27" s="35">
        <f t="shared" si="0"/>
        <v>98076</v>
      </c>
      <c r="E27" s="35">
        <f t="shared" si="1"/>
        <v>70714.046423326261</v>
      </c>
      <c r="F27" s="35">
        <f t="shared" si="2"/>
        <v>27361.953576673739</v>
      </c>
      <c r="G27" s="36">
        <f t="shared" si="3"/>
        <v>12733067.476196485</v>
      </c>
      <c r="I27" s="34">
        <v>10</v>
      </c>
      <c r="J27" s="35">
        <f t="shared" si="11"/>
        <v>12761822.05183861</v>
      </c>
      <c r="K27" s="35">
        <f t="shared" si="8"/>
        <v>98462</v>
      </c>
      <c r="L27" s="35">
        <f t="shared" si="9"/>
        <v>71253.506456098912</v>
      </c>
      <c r="M27" s="35">
        <f t="shared" si="10"/>
        <v>27208.493543901088</v>
      </c>
      <c r="N27" s="36">
        <f t="shared" si="5"/>
        <v>12734613.55829471</v>
      </c>
    </row>
    <row r="28" spans="2:14" ht="14.5">
      <c r="B28" s="34">
        <v>11</v>
      </c>
      <c r="C28" s="35">
        <f t="shared" si="6"/>
        <v>12733067.476196485</v>
      </c>
      <c r="D28" s="35">
        <f t="shared" si="0"/>
        <v>98076</v>
      </c>
      <c r="E28" s="35">
        <f t="shared" si="1"/>
        <v>70562.415597255531</v>
      </c>
      <c r="F28" s="35">
        <f t="shared" si="2"/>
        <v>27513.584402744469</v>
      </c>
      <c r="G28" s="36">
        <f t="shared" si="3"/>
        <v>12705553.891793741</v>
      </c>
      <c r="I28" s="34">
        <v>11</v>
      </c>
      <c r="J28" s="35">
        <f t="shared" si="11"/>
        <v>12734613.55829471</v>
      </c>
      <c r="K28" s="35">
        <f t="shared" si="8"/>
        <v>98462</v>
      </c>
      <c r="L28" s="35">
        <f t="shared" si="9"/>
        <v>71101.592367145466</v>
      </c>
      <c r="M28" s="35">
        <f t="shared" si="10"/>
        <v>27360.407632854534</v>
      </c>
      <c r="N28" s="36">
        <f t="shared" si="5"/>
        <v>12707253.150661856</v>
      </c>
    </row>
    <row r="29" spans="2:14" ht="14.5">
      <c r="B29" s="34">
        <v>12</v>
      </c>
      <c r="C29" s="35">
        <f t="shared" si="6"/>
        <v>12705553.891793741</v>
      </c>
      <c r="D29" s="35">
        <f t="shared" si="0"/>
        <v>98076</v>
      </c>
      <c r="E29" s="35">
        <f t="shared" si="1"/>
        <v>70409.944483690328</v>
      </c>
      <c r="F29" s="35">
        <f t="shared" si="2"/>
        <v>27666.055516309672</v>
      </c>
      <c r="G29" s="36">
        <f t="shared" si="3"/>
        <v>12677887.836277431</v>
      </c>
      <c r="I29" s="34">
        <v>12</v>
      </c>
      <c r="J29" s="35">
        <f t="shared" si="11"/>
        <v>12707253.150661856</v>
      </c>
      <c r="K29" s="35">
        <f t="shared" si="8"/>
        <v>98462</v>
      </c>
      <c r="L29" s="35">
        <f t="shared" si="9"/>
        <v>70948.83009119537</v>
      </c>
      <c r="M29" s="35">
        <f t="shared" si="10"/>
        <v>27513.16990880463</v>
      </c>
      <c r="N29" s="36">
        <f t="shared" si="5"/>
        <v>12679739.980753051</v>
      </c>
    </row>
    <row r="30" spans="2:14" ht="14.5">
      <c r="B30" s="34">
        <v>13</v>
      </c>
      <c r="C30" s="35">
        <f t="shared" si="6"/>
        <v>12677887.836277431</v>
      </c>
      <c r="D30" s="35">
        <f t="shared" si="0"/>
        <v>98076</v>
      </c>
      <c r="E30" s="35">
        <f t="shared" si="1"/>
        <v>70256.628426037438</v>
      </c>
      <c r="F30" s="35">
        <f t="shared" si="2"/>
        <v>27819.371573962562</v>
      </c>
      <c r="G30" s="36">
        <f t="shared" si="3"/>
        <v>12650068.464703469</v>
      </c>
      <c r="I30" s="34">
        <v>13</v>
      </c>
      <c r="J30" s="35">
        <f t="shared" si="11"/>
        <v>12679739.980753051</v>
      </c>
      <c r="K30" s="35">
        <f t="shared" si="8"/>
        <v>98462</v>
      </c>
      <c r="L30" s="35">
        <f t="shared" si="9"/>
        <v>70795.214892537871</v>
      </c>
      <c r="M30" s="35">
        <f t="shared" si="10"/>
        <v>27666.785107462129</v>
      </c>
      <c r="N30" s="36">
        <f t="shared" si="5"/>
        <v>12652073.195645589</v>
      </c>
    </row>
    <row r="31" spans="2:14" ht="14.5">
      <c r="B31" s="34">
        <v>14</v>
      </c>
      <c r="C31" s="35">
        <f t="shared" si="6"/>
        <v>12650068.464703469</v>
      </c>
      <c r="D31" s="35">
        <f t="shared" si="0"/>
        <v>98076</v>
      </c>
      <c r="E31" s="35">
        <f t="shared" si="1"/>
        <v>70102.462741898387</v>
      </c>
      <c r="F31" s="35">
        <f t="shared" si="2"/>
        <v>27973.537258101613</v>
      </c>
      <c r="G31" s="36">
        <f t="shared" si="3"/>
        <v>12622094.927445367</v>
      </c>
      <c r="I31" s="34">
        <v>14</v>
      </c>
      <c r="J31" s="35">
        <f t="shared" si="11"/>
        <v>12652073.195645589</v>
      </c>
      <c r="K31" s="35">
        <f t="shared" si="8"/>
        <v>98462</v>
      </c>
      <c r="L31" s="35">
        <f t="shared" si="9"/>
        <v>70640.742009021211</v>
      </c>
      <c r="M31" s="35">
        <f t="shared" si="10"/>
        <v>27821.257990978789</v>
      </c>
      <c r="N31" s="36">
        <f t="shared" si="5"/>
        <v>12624251.937654611</v>
      </c>
    </row>
    <row r="32" spans="2:14" ht="14.5">
      <c r="B32" s="34">
        <v>15</v>
      </c>
      <c r="C32" s="35">
        <f t="shared" si="6"/>
        <v>12622094.927445367</v>
      </c>
      <c r="D32" s="35">
        <f t="shared" si="0"/>
        <v>98076</v>
      </c>
      <c r="E32" s="35">
        <f t="shared" si="1"/>
        <v>69947.442722926411</v>
      </c>
      <c r="F32" s="35">
        <f t="shared" si="2"/>
        <v>28128.557277073589</v>
      </c>
      <c r="G32" s="36">
        <f t="shared" si="3"/>
        <v>12593966.370168293</v>
      </c>
      <c r="I32" s="34">
        <v>15</v>
      </c>
      <c r="J32" s="35">
        <f t="shared" si="11"/>
        <v>12624251.937654611</v>
      </c>
      <c r="K32" s="35">
        <f t="shared" si="8"/>
        <v>98462</v>
      </c>
      <c r="L32" s="35">
        <f t="shared" si="9"/>
        <v>70485.406651904908</v>
      </c>
      <c r="M32" s="35">
        <f t="shared" si="10"/>
        <v>27976.593348095092</v>
      </c>
      <c r="N32" s="36">
        <f t="shared" si="5"/>
        <v>12596275.344306516</v>
      </c>
    </row>
    <row r="33" spans="2:14" ht="14.5">
      <c r="B33" s="34">
        <v>16</v>
      </c>
      <c r="C33" s="35">
        <f t="shared" si="6"/>
        <v>12593966.370168293</v>
      </c>
      <c r="D33" s="35">
        <f t="shared" si="0"/>
        <v>98076</v>
      </c>
      <c r="E33" s="35">
        <f t="shared" si="1"/>
        <v>69791.563634682636</v>
      </c>
      <c r="F33" s="35">
        <f t="shared" si="2"/>
        <v>28284.436365317364</v>
      </c>
      <c r="G33" s="36">
        <f t="shared" si="3"/>
        <v>12565681.933802975</v>
      </c>
      <c r="I33" s="34">
        <v>16</v>
      </c>
      <c r="J33" s="35">
        <f t="shared" si="11"/>
        <v>12596275.344306516</v>
      </c>
      <c r="K33" s="35">
        <f t="shared" si="8"/>
        <v>98462</v>
      </c>
      <c r="L33" s="35">
        <f t="shared" si="9"/>
        <v>70329.204005711377</v>
      </c>
      <c r="M33" s="35">
        <f t="shared" si="10"/>
        <v>28132.795994288623</v>
      </c>
      <c r="N33" s="36">
        <f t="shared" si="5"/>
        <v>12568142.548312226</v>
      </c>
    </row>
    <row r="34" spans="2:14" ht="14.5">
      <c r="B34" s="34">
        <v>17</v>
      </c>
      <c r="C34" s="35">
        <f t="shared" si="6"/>
        <v>12565681.933802975</v>
      </c>
      <c r="D34" s="35">
        <f t="shared" si="0"/>
        <v>98076</v>
      </c>
      <c r="E34" s="35">
        <f t="shared" si="1"/>
        <v>69634.820716491493</v>
      </c>
      <c r="F34" s="35">
        <f t="shared" si="2"/>
        <v>28441.179283508507</v>
      </c>
      <c r="G34" s="36">
        <f t="shared" si="3"/>
        <v>12537240.754519466</v>
      </c>
      <c r="I34" s="34">
        <v>17</v>
      </c>
      <c r="J34" s="35">
        <f t="shared" si="11"/>
        <v>12568142.548312226</v>
      </c>
      <c r="K34" s="35">
        <f t="shared" si="8"/>
        <v>98462</v>
      </c>
      <c r="L34" s="35">
        <f t="shared" si="9"/>
        <v>70172.129228076592</v>
      </c>
      <c r="M34" s="35">
        <f t="shared" si="10"/>
        <v>28289.870771923408</v>
      </c>
      <c r="N34" s="36">
        <f t="shared" si="5"/>
        <v>12539852.677540302</v>
      </c>
    </row>
    <row r="35" spans="2:14" ht="14.5">
      <c r="B35" s="34">
        <v>18</v>
      </c>
      <c r="C35" s="35">
        <f t="shared" si="6"/>
        <v>12537240.754519466</v>
      </c>
      <c r="D35" s="35">
        <f t="shared" si="0"/>
        <v>98076</v>
      </c>
      <c r="E35" s="35">
        <f t="shared" si="1"/>
        <v>69477.209181295373</v>
      </c>
      <c r="F35" s="35">
        <f t="shared" si="2"/>
        <v>28598.790818704627</v>
      </c>
      <c r="G35" s="36">
        <f t="shared" si="3"/>
        <v>12508641.963700762</v>
      </c>
      <c r="I35" s="34">
        <v>18</v>
      </c>
      <c r="J35" s="35">
        <f t="shared" si="11"/>
        <v>12539852.677540302</v>
      </c>
      <c r="K35" s="35">
        <f t="shared" si="8"/>
        <v>98462</v>
      </c>
      <c r="L35" s="35">
        <f t="shared" si="9"/>
        <v>70014.177449600029</v>
      </c>
      <c r="M35" s="35">
        <f t="shared" si="10"/>
        <v>28447.822550399971</v>
      </c>
      <c r="N35" s="36">
        <f t="shared" si="5"/>
        <v>12511404.854989903</v>
      </c>
    </row>
    <row r="36" spans="2:14" ht="14.5">
      <c r="B36" s="34">
        <v>19</v>
      </c>
      <c r="C36" s="35">
        <f t="shared" si="6"/>
        <v>12508641.963700762</v>
      </c>
      <c r="D36" s="35">
        <f t="shared" si="0"/>
        <v>98076</v>
      </c>
      <c r="E36" s="35">
        <f t="shared" si="1"/>
        <v>69318.724215508395</v>
      </c>
      <c r="F36" s="35">
        <f t="shared" si="2"/>
        <v>28757.275784491605</v>
      </c>
      <c r="G36" s="36">
        <f t="shared" si="3"/>
        <v>12479884.68791627</v>
      </c>
      <c r="I36" s="34">
        <v>19</v>
      </c>
      <c r="J36" s="35">
        <f t="shared" si="11"/>
        <v>12511404.854989903</v>
      </c>
      <c r="K36" s="35">
        <f t="shared" si="8"/>
        <v>98462</v>
      </c>
      <c r="L36" s="35">
        <f t="shared" si="9"/>
        <v>69855.343773693632</v>
      </c>
      <c r="M36" s="35">
        <f t="shared" si="10"/>
        <v>28606.656226306368</v>
      </c>
      <c r="N36" s="36">
        <f t="shared" si="5"/>
        <v>12482798.198763596</v>
      </c>
    </row>
    <row r="37" spans="2:14" ht="14.5">
      <c r="B37" s="34">
        <v>20</v>
      </c>
      <c r="C37" s="35">
        <f t="shared" si="6"/>
        <v>12479884.68791627</v>
      </c>
      <c r="D37" s="35">
        <f t="shared" si="0"/>
        <v>98076</v>
      </c>
      <c r="E37" s="35">
        <f t="shared" si="1"/>
        <v>69159.360978869328</v>
      </c>
      <c r="F37" s="35">
        <f t="shared" si="2"/>
        <v>28916.639021130672</v>
      </c>
      <c r="G37" s="36">
        <f t="shared" si="3"/>
        <v>12450968.048895139</v>
      </c>
      <c r="I37" s="34">
        <v>20</v>
      </c>
      <c r="J37" s="35">
        <f t="shared" si="11"/>
        <v>12482798.198763596</v>
      </c>
      <c r="K37" s="35">
        <f t="shared" si="8"/>
        <v>98462</v>
      </c>
      <c r="L37" s="35">
        <f t="shared" si="9"/>
        <v>69695.62327643008</v>
      </c>
      <c r="M37" s="35">
        <f t="shared" si="10"/>
        <v>28766.37672356992</v>
      </c>
      <c r="N37" s="36">
        <f t="shared" si="5"/>
        <v>12454031.822040025</v>
      </c>
    </row>
    <row r="38" spans="2:14" ht="14.5">
      <c r="B38" s="34">
        <v>21</v>
      </c>
      <c r="C38" s="35">
        <f t="shared" si="6"/>
        <v>12450968.048895139</v>
      </c>
      <c r="D38" s="35">
        <f t="shared" si="0"/>
        <v>98076</v>
      </c>
      <c r="E38" s="35">
        <f t="shared" si="1"/>
        <v>68999.114604293907</v>
      </c>
      <c r="F38" s="35">
        <f t="shared" si="2"/>
        <v>29076.885395706093</v>
      </c>
      <c r="G38" s="36">
        <f t="shared" si="3"/>
        <v>12421891.163499434</v>
      </c>
      <c r="I38" s="34">
        <v>21</v>
      </c>
      <c r="J38" s="35">
        <f t="shared" si="11"/>
        <v>12454031.822040025</v>
      </c>
      <c r="K38" s="35">
        <f t="shared" si="8"/>
        <v>98462</v>
      </c>
      <c r="L38" s="35">
        <f t="shared" si="9"/>
        <v>69535.011006390137</v>
      </c>
      <c r="M38" s="35">
        <f t="shared" si="10"/>
        <v>28926.988993609863</v>
      </c>
      <c r="N38" s="36">
        <f t="shared" si="5"/>
        <v>12425104.833046416</v>
      </c>
    </row>
    <row r="39" spans="2:14" ht="14.5">
      <c r="B39" s="34">
        <v>22</v>
      </c>
      <c r="C39" s="35">
        <f t="shared" si="6"/>
        <v>12421891.163499434</v>
      </c>
      <c r="D39" s="35">
        <f t="shared" si="0"/>
        <v>98076</v>
      </c>
      <c r="E39" s="35">
        <f t="shared" si="1"/>
        <v>68837.980197726036</v>
      </c>
      <c r="F39" s="35">
        <f t="shared" si="2"/>
        <v>29238.019802273964</v>
      </c>
      <c r="G39" s="36">
        <f t="shared" si="3"/>
        <v>12392653.143697159</v>
      </c>
      <c r="I39" s="34">
        <v>22</v>
      </c>
      <c r="J39" s="35">
        <f t="shared" si="11"/>
        <v>12425104.833046416</v>
      </c>
      <c r="K39" s="35">
        <f t="shared" si="8"/>
        <v>98462</v>
      </c>
      <c r="L39" s="35">
        <f t="shared" si="9"/>
        <v>69373.501984509159</v>
      </c>
      <c r="M39" s="35">
        <f t="shared" si="10"/>
        <v>29088.498015490841</v>
      </c>
      <c r="N39" s="36">
        <f t="shared" si="5"/>
        <v>12396016.335030925</v>
      </c>
    </row>
    <row r="40" spans="2:14" ht="14.5">
      <c r="B40" s="34">
        <v>23</v>
      </c>
      <c r="C40" s="35">
        <f t="shared" si="6"/>
        <v>12392653.143697159</v>
      </c>
      <c r="D40" s="35">
        <f t="shared" si="0"/>
        <v>98076</v>
      </c>
      <c r="E40" s="35">
        <f t="shared" si="1"/>
        <v>68675.952837988429</v>
      </c>
      <c r="F40" s="35">
        <f t="shared" si="2"/>
        <v>29400.047162011571</v>
      </c>
      <c r="G40" s="36">
        <f t="shared" si="3"/>
        <v>12363253.096535148</v>
      </c>
      <c r="I40" s="34">
        <v>23</v>
      </c>
      <c r="J40" s="35">
        <f t="shared" si="11"/>
        <v>12396016.335030925</v>
      </c>
      <c r="K40" s="35">
        <f t="shared" si="8"/>
        <v>98462</v>
      </c>
      <c r="L40" s="35">
        <f t="shared" si="9"/>
        <v>69211.091203922668</v>
      </c>
      <c r="M40" s="35">
        <f t="shared" si="10"/>
        <v>29250.908796077332</v>
      </c>
      <c r="N40" s="36">
        <f t="shared" si="5"/>
        <v>12366765.426234847</v>
      </c>
    </row>
    <row r="41" spans="2:14" ht="14.5">
      <c r="B41" s="34">
        <v>24</v>
      </c>
      <c r="C41" s="35">
        <f t="shared" si="6"/>
        <v>12363253.096535148</v>
      </c>
      <c r="D41" s="35">
        <f t="shared" si="0"/>
        <v>98076</v>
      </c>
      <c r="E41" s="35">
        <f t="shared" si="1"/>
        <v>68513.027576632288</v>
      </c>
      <c r="F41" s="35">
        <f t="shared" si="2"/>
        <v>29562.972423367712</v>
      </c>
      <c r="G41" s="36">
        <f t="shared" si="3"/>
        <v>12333690.124111781</v>
      </c>
      <c r="I41" s="34">
        <v>24</v>
      </c>
      <c r="J41" s="35">
        <f t="shared" si="11"/>
        <v>12366765.426234847</v>
      </c>
      <c r="K41" s="35">
        <f t="shared" si="8"/>
        <v>98462</v>
      </c>
      <c r="L41" s="35">
        <f t="shared" si="9"/>
        <v>69047.773629811229</v>
      </c>
      <c r="M41" s="35">
        <f t="shared" si="10"/>
        <v>29414.226370188771</v>
      </c>
      <c r="N41" s="36">
        <f t="shared" si="5"/>
        <v>12337351.199864658</v>
      </c>
    </row>
    <row r="42" spans="2:14" ht="14.5">
      <c r="B42" s="34">
        <v>25</v>
      </c>
      <c r="C42" s="35">
        <f t="shared" si="6"/>
        <v>12333690.124111781</v>
      </c>
      <c r="D42" s="35">
        <f t="shared" si="0"/>
        <v>98076</v>
      </c>
      <c r="E42" s="35">
        <f t="shared" si="1"/>
        <v>68349.199437786127</v>
      </c>
      <c r="F42" s="35">
        <f t="shared" si="2"/>
        <v>29726.800562213873</v>
      </c>
      <c r="G42" s="36">
        <f t="shared" si="3"/>
        <v>12303963.323549567</v>
      </c>
      <c r="I42" s="34">
        <v>25</v>
      </c>
      <c r="J42" s="35">
        <f t="shared" si="11"/>
        <v>12337351.199864658</v>
      </c>
      <c r="K42" s="35">
        <f t="shared" si="8"/>
        <v>98462</v>
      </c>
      <c r="L42" s="35">
        <f t="shared" si="9"/>
        <v>68883.544199244338</v>
      </c>
      <c r="M42" s="35">
        <f t="shared" si="10"/>
        <v>29578.455800755662</v>
      </c>
      <c r="N42" s="36">
        <f t="shared" si="5"/>
        <v>12307772.744063903</v>
      </c>
    </row>
    <row r="43" spans="2:14" ht="14.5">
      <c r="B43" s="34">
        <v>26</v>
      </c>
      <c r="C43" s="35">
        <f t="shared" si="6"/>
        <v>12303963.323549567</v>
      </c>
      <c r="D43" s="35">
        <f t="shared" si="0"/>
        <v>98076</v>
      </c>
      <c r="E43" s="35">
        <f t="shared" si="1"/>
        <v>68184.463418003856</v>
      </c>
      <c r="F43" s="35">
        <f t="shared" si="2"/>
        <v>29891.536581996144</v>
      </c>
      <c r="G43" s="36">
        <f t="shared" si="3"/>
        <v>12274071.78696757</v>
      </c>
      <c r="I43" s="34">
        <v>26</v>
      </c>
      <c r="J43" s="35">
        <f t="shared" si="11"/>
        <v>12307772.744063903</v>
      </c>
      <c r="K43" s="35">
        <f t="shared" si="8"/>
        <v>98462</v>
      </c>
      <c r="L43" s="35">
        <f t="shared" si="9"/>
        <v>68718.397821023464</v>
      </c>
      <c r="M43" s="35">
        <f t="shared" si="10"/>
        <v>29743.602178976536</v>
      </c>
      <c r="N43" s="36">
        <f t="shared" si="5"/>
        <v>12278029.141884927</v>
      </c>
    </row>
    <row r="44" spans="2:14" ht="14.5">
      <c r="B44" s="34">
        <v>27</v>
      </c>
      <c r="C44" s="35">
        <f t="shared" si="6"/>
        <v>12274071.78696757</v>
      </c>
      <c r="D44" s="35">
        <f t="shared" si="0"/>
        <v>98076</v>
      </c>
      <c r="E44" s="35">
        <f t="shared" si="1"/>
        <v>68018.814486111951</v>
      </c>
      <c r="F44" s="35">
        <f t="shared" si="2"/>
        <v>30057.185513888049</v>
      </c>
      <c r="G44" s="36">
        <f t="shared" si="3"/>
        <v>12244014.601453682</v>
      </c>
      <c r="I44" s="34">
        <v>27</v>
      </c>
      <c r="J44" s="35">
        <f t="shared" si="11"/>
        <v>12278029.141884927</v>
      </c>
      <c r="K44" s="35">
        <f t="shared" si="8"/>
        <v>98462</v>
      </c>
      <c r="L44" s="35">
        <f t="shared" si="9"/>
        <v>68552.329375524176</v>
      </c>
      <c r="M44" s="35">
        <f t="shared" si="10"/>
        <v>29909.670624475824</v>
      </c>
      <c r="N44" s="36">
        <f t="shared" si="5"/>
        <v>12248119.471260451</v>
      </c>
    </row>
    <row r="45" spans="2:14" ht="14.5">
      <c r="B45" s="34">
        <v>28</v>
      </c>
      <c r="C45" s="35">
        <f t="shared" si="6"/>
        <v>12244014.601453682</v>
      </c>
      <c r="D45" s="35">
        <f t="shared" si="0"/>
        <v>98076</v>
      </c>
      <c r="E45" s="35">
        <f t="shared" si="1"/>
        <v>67852.247583055825</v>
      </c>
      <c r="F45" s="35">
        <f t="shared" si="2"/>
        <v>30223.752416944175</v>
      </c>
      <c r="G45" s="36">
        <f t="shared" si="3"/>
        <v>12213790.849036738</v>
      </c>
      <c r="I45" s="34">
        <v>28</v>
      </c>
      <c r="J45" s="35">
        <f t="shared" si="11"/>
        <v>12248119.471260451</v>
      </c>
      <c r="K45" s="35">
        <f t="shared" si="8"/>
        <v>98462</v>
      </c>
      <c r="L45" s="35">
        <f t="shared" si="9"/>
        <v>68385.333714537512</v>
      </c>
      <c r="M45" s="35">
        <f t="shared" si="10"/>
        <v>30076.666285462488</v>
      </c>
      <c r="N45" s="36">
        <f t="shared" si="5"/>
        <v>12218042.804974988</v>
      </c>
    </row>
    <row r="46" spans="2:14" ht="14.5">
      <c r="B46" s="34">
        <v>29</v>
      </c>
      <c r="C46" s="35">
        <f t="shared" si="6"/>
        <v>12213790.849036738</v>
      </c>
      <c r="D46" s="35">
        <f t="shared" si="0"/>
        <v>98076</v>
      </c>
      <c r="E46" s="35">
        <f t="shared" si="1"/>
        <v>67684.757621745259</v>
      </c>
      <c r="F46" s="35">
        <f t="shared" si="2"/>
        <v>30391.242378254741</v>
      </c>
      <c r="G46" s="36">
        <f t="shared" si="3"/>
        <v>12183399.606658483</v>
      </c>
      <c r="I46" s="34">
        <v>29</v>
      </c>
      <c r="J46" s="35">
        <f t="shared" si="11"/>
        <v>12218042.804974988</v>
      </c>
      <c r="K46" s="35">
        <f t="shared" si="8"/>
        <v>98462</v>
      </c>
      <c r="L46" s="35">
        <f t="shared" si="9"/>
        <v>68217.405661110359</v>
      </c>
      <c r="M46" s="35">
        <f t="shared" si="10"/>
        <v>30244.594338889641</v>
      </c>
      <c r="N46" s="36">
        <f t="shared" si="5"/>
        <v>12187798.210636098</v>
      </c>
    </row>
    <row r="47" spans="2:14" ht="14.5">
      <c r="B47" s="34">
        <v>30</v>
      </c>
      <c r="C47" s="35">
        <f t="shared" si="6"/>
        <v>12183399.606658483</v>
      </c>
      <c r="D47" s="35">
        <f t="shared" si="0"/>
        <v>98076</v>
      </c>
      <c r="E47" s="35">
        <f t="shared" si="1"/>
        <v>67516.339486899102</v>
      </c>
      <c r="F47" s="35">
        <f t="shared" si="2"/>
        <v>30559.660513100898</v>
      </c>
      <c r="G47" s="36">
        <f t="shared" si="3"/>
        <v>12152839.946145382</v>
      </c>
      <c r="I47" s="34">
        <v>30</v>
      </c>
      <c r="J47" s="35">
        <f t="shared" si="11"/>
        <v>12187798.210636098</v>
      </c>
      <c r="K47" s="35">
        <f t="shared" si="8"/>
        <v>98462</v>
      </c>
      <c r="L47" s="35">
        <f t="shared" si="9"/>
        <v>68048.540009384888</v>
      </c>
      <c r="M47" s="35">
        <f t="shared" si="10"/>
        <v>30413.459990615112</v>
      </c>
      <c r="N47" s="36">
        <f t="shared" si="5"/>
        <v>12157384.750645483</v>
      </c>
    </row>
    <row r="48" spans="2:14" ht="14.5">
      <c r="B48" s="34">
        <v>31</v>
      </c>
      <c r="C48" s="35">
        <f t="shared" si="6"/>
        <v>12152839.946145382</v>
      </c>
      <c r="D48" s="35">
        <f t="shared" si="0"/>
        <v>98076</v>
      </c>
      <c r="E48" s="35">
        <f t="shared" si="1"/>
        <v>67346.988034889</v>
      </c>
      <c r="F48" s="35">
        <f t="shared" si="2"/>
        <v>30729.011965111</v>
      </c>
      <c r="G48" s="36">
        <f t="shared" si="3"/>
        <v>12122110.934180271</v>
      </c>
      <c r="I48" s="34">
        <v>31</v>
      </c>
      <c r="J48" s="35">
        <f t="shared" si="11"/>
        <v>12157384.750645483</v>
      </c>
      <c r="K48" s="35">
        <f t="shared" si="8"/>
        <v>98462</v>
      </c>
      <c r="L48" s="35">
        <f t="shared" si="9"/>
        <v>67878.731524437288</v>
      </c>
      <c r="M48" s="35">
        <f t="shared" si="10"/>
        <v>30583.268475562712</v>
      </c>
      <c r="N48" s="36">
        <f t="shared" si="5"/>
        <v>12126801.482169921</v>
      </c>
    </row>
    <row r="49" spans="2:14" ht="14.5">
      <c r="B49" s="34">
        <v>32</v>
      </c>
      <c r="C49" s="35">
        <f t="shared" si="6"/>
        <v>12122110.934180271</v>
      </c>
      <c r="D49" s="35">
        <f t="shared" si="0"/>
        <v>98076</v>
      </c>
      <c r="E49" s="35">
        <f t="shared" si="1"/>
        <v>67176.698093582338</v>
      </c>
      <c r="F49" s="35">
        <f t="shared" si="2"/>
        <v>30899.301906417662</v>
      </c>
      <c r="G49" s="36">
        <f t="shared" si="3"/>
        <v>12091211.632273853</v>
      </c>
      <c r="I49" s="34">
        <v>32</v>
      </c>
      <c r="J49" s="35">
        <f t="shared" si="11"/>
        <v>12126801.482169921</v>
      </c>
      <c r="K49" s="35">
        <f t="shared" si="8"/>
        <v>98462</v>
      </c>
      <c r="L49" s="35">
        <f t="shared" si="9"/>
        <v>67707.974942115397</v>
      </c>
      <c r="M49" s="35">
        <f t="shared" si="10"/>
        <v>30754.025057884603</v>
      </c>
      <c r="N49" s="36">
        <f t="shared" si="5"/>
        <v>12096047.457112037</v>
      </c>
    </row>
    <row r="50" spans="2:14" ht="14.5">
      <c r="B50" s="34">
        <v>33</v>
      </c>
      <c r="C50" s="35">
        <f t="shared" si="6"/>
        <v>12091211.632273853</v>
      </c>
      <c r="D50" s="35">
        <f t="shared" si="0"/>
        <v>98076</v>
      </c>
      <c r="E50" s="35">
        <f t="shared" si="1"/>
        <v>67005.464462184274</v>
      </c>
      <c r="F50" s="35">
        <f t="shared" si="2"/>
        <v>31070.535537815726</v>
      </c>
      <c r="G50" s="36">
        <f t="shared" si="3"/>
        <v>12060141.096736036</v>
      </c>
      <c r="I50" s="34">
        <v>33</v>
      </c>
      <c r="J50" s="35">
        <f t="shared" si="11"/>
        <v>12096047.457112037</v>
      </c>
      <c r="K50" s="35">
        <f t="shared" si="8"/>
        <v>98462</v>
      </c>
      <c r="L50" s="35">
        <f t="shared" si="9"/>
        <v>67536.264968875548</v>
      </c>
      <c r="M50" s="35">
        <f t="shared" si="10"/>
        <v>30925.735031124452</v>
      </c>
      <c r="N50" s="36">
        <f t="shared" si="5"/>
        <v>12065121.722080912</v>
      </c>
    </row>
    <row r="51" spans="2:14" ht="14.5">
      <c r="B51" s="34">
        <v>34</v>
      </c>
      <c r="C51" s="35">
        <f t="shared" si="6"/>
        <v>12060141.096736036</v>
      </c>
      <c r="D51" s="35">
        <f t="shared" si="0"/>
        <v>98076</v>
      </c>
      <c r="E51" s="35">
        <f t="shared" si="1"/>
        <v>66833.28191107887</v>
      </c>
      <c r="F51" s="35">
        <f t="shared" si="2"/>
        <v>31242.71808892113</v>
      </c>
      <c r="G51" s="36">
        <f t="shared" si="3"/>
        <v>12028898.378647115</v>
      </c>
      <c r="I51" s="34">
        <v>34</v>
      </c>
      <c r="J51" s="35">
        <f t="shared" si="11"/>
        <v>12065121.722080912</v>
      </c>
      <c r="K51" s="35">
        <f t="shared" si="8"/>
        <v>98462</v>
      </c>
      <c r="L51" s="35">
        <f t="shared" si="9"/>
        <v>67363.596281618433</v>
      </c>
      <c r="M51" s="35">
        <f t="shared" si="10"/>
        <v>31098.403718381567</v>
      </c>
      <c r="N51" s="36">
        <f t="shared" si="5"/>
        <v>12034023.31836253</v>
      </c>
    </row>
    <row r="52" spans="2:14" ht="14.5">
      <c r="B52" s="34">
        <v>35</v>
      </c>
      <c r="C52" s="35">
        <f t="shared" si="6"/>
        <v>12028898.378647115</v>
      </c>
      <c r="D52" s="35">
        <f t="shared" si="0"/>
        <v>98076</v>
      </c>
      <c r="E52" s="35">
        <f t="shared" si="1"/>
        <v>66660.145181669432</v>
      </c>
      <c r="F52" s="35">
        <f t="shared" si="2"/>
        <v>31415.854818330568</v>
      </c>
      <c r="G52" s="36">
        <f t="shared" si="3"/>
        <v>11997482.523828784</v>
      </c>
      <c r="I52" s="34">
        <v>35</v>
      </c>
      <c r="J52" s="35">
        <f t="shared" si="11"/>
        <v>12034023.31836253</v>
      </c>
      <c r="K52" s="35">
        <f t="shared" si="8"/>
        <v>98462</v>
      </c>
      <c r="L52" s="35">
        <f t="shared" si="9"/>
        <v>67189.963527524131</v>
      </c>
      <c r="M52" s="35">
        <f t="shared" si="10"/>
        <v>31272.036472475869</v>
      </c>
      <c r="N52" s="36">
        <f t="shared" si="5"/>
        <v>12002751.281890055</v>
      </c>
    </row>
    <row r="53" spans="2:14" ht="14.5">
      <c r="B53" s="34">
        <v>36</v>
      </c>
      <c r="C53" s="35">
        <f t="shared" si="6"/>
        <v>11997482.523828784</v>
      </c>
      <c r="D53" s="35">
        <f t="shared" si="0"/>
        <v>98076</v>
      </c>
      <c r="E53" s="35">
        <f t="shared" si="1"/>
        <v>66486.048986217851</v>
      </c>
      <c r="F53" s="35">
        <f t="shared" si="2"/>
        <v>31589.951013782149</v>
      </c>
      <c r="G53" s="36">
        <f t="shared" si="3"/>
        <v>11965892.572815001</v>
      </c>
      <c r="I53" s="34">
        <v>36</v>
      </c>
      <c r="J53" s="35">
        <f t="shared" si="11"/>
        <v>12002751.281890055</v>
      </c>
      <c r="K53" s="35">
        <f t="shared" si="8"/>
        <v>98462</v>
      </c>
      <c r="L53" s="35">
        <f t="shared" si="9"/>
        <v>67015.361323886144</v>
      </c>
      <c r="M53" s="35">
        <f t="shared" si="10"/>
        <v>31446.638676113856</v>
      </c>
      <c r="N53" s="36">
        <f t="shared" si="5"/>
        <v>11971304.643213941</v>
      </c>
    </row>
    <row r="54" spans="2:14" ht="14.5">
      <c r="B54" s="34">
        <v>37</v>
      </c>
      <c r="C54" s="35">
        <f t="shared" si="6"/>
        <v>11965892.572815001</v>
      </c>
      <c r="D54" s="35">
        <f t="shared" si="0"/>
        <v>98076</v>
      </c>
      <c r="E54" s="35">
        <f t="shared" si="1"/>
        <v>66310.988007683132</v>
      </c>
      <c r="F54" s="35">
        <f t="shared" si="2"/>
        <v>31765.011992316868</v>
      </c>
      <c r="G54" s="36">
        <f t="shared" si="3"/>
        <v>11934127.560822684</v>
      </c>
      <c r="I54" s="34">
        <v>37</v>
      </c>
      <c r="J54" s="35">
        <f t="shared" si="11"/>
        <v>11971304.643213941</v>
      </c>
      <c r="K54" s="35">
        <f t="shared" si="8"/>
        <v>98462</v>
      </c>
      <c r="L54" s="35">
        <f t="shared" si="9"/>
        <v>66839.784257944513</v>
      </c>
      <c r="M54" s="35">
        <f t="shared" si="10"/>
        <v>31622.215742055487</v>
      </c>
      <c r="N54" s="36">
        <f t="shared" si="5"/>
        <v>11939682.427471885</v>
      </c>
    </row>
    <row r="55" spans="2:14" ht="14.5">
      <c r="B55" s="34">
        <v>38</v>
      </c>
      <c r="C55" s="35">
        <f t="shared" si="6"/>
        <v>11934127.560822684</v>
      </c>
      <c r="D55" s="35">
        <f t="shared" si="0"/>
        <v>98076</v>
      </c>
      <c r="E55" s="35">
        <f t="shared" si="1"/>
        <v>66134.956899559053</v>
      </c>
      <c r="F55" s="35">
        <f t="shared" si="2"/>
        <v>31941.043100440947</v>
      </c>
      <c r="G55" s="36">
        <f t="shared" si="3"/>
        <v>11902186.517722243</v>
      </c>
      <c r="I55" s="34">
        <v>38</v>
      </c>
      <c r="J55" s="35">
        <f t="shared" si="11"/>
        <v>11939682.427471885</v>
      </c>
      <c r="K55" s="35">
        <f t="shared" si="8"/>
        <v>98462</v>
      </c>
      <c r="L55" s="35">
        <f t="shared" si="9"/>
        <v>66663.226886718025</v>
      </c>
      <c r="M55" s="35">
        <f t="shared" si="10"/>
        <v>31798.773113281975</v>
      </c>
      <c r="N55" s="36">
        <f t="shared" si="5"/>
        <v>11907883.654358603</v>
      </c>
    </row>
    <row r="56" spans="2:14" ht="14.5">
      <c r="B56" s="34">
        <v>39</v>
      </c>
      <c r="C56" s="35">
        <f t="shared" si="6"/>
        <v>11902186.517722243</v>
      </c>
      <c r="D56" s="35">
        <f t="shared" si="0"/>
        <v>98076</v>
      </c>
      <c r="E56" s="35">
        <f t="shared" si="1"/>
        <v>65957.950285710773</v>
      </c>
      <c r="F56" s="35">
        <f t="shared" si="2"/>
        <v>32118.049714289227</v>
      </c>
      <c r="G56" s="36">
        <f t="shared" si="3"/>
        <v>11870068.468007954</v>
      </c>
      <c r="I56" s="34">
        <v>39</v>
      </c>
      <c r="J56" s="35">
        <f t="shared" si="11"/>
        <v>11907883.654358603</v>
      </c>
      <c r="K56" s="35">
        <f t="shared" si="8"/>
        <v>98462</v>
      </c>
      <c r="L56" s="35">
        <f t="shared" si="9"/>
        <v>66485.683736835534</v>
      </c>
      <c r="M56" s="35">
        <f t="shared" si="10"/>
        <v>31976.316263164466</v>
      </c>
      <c r="N56" s="36">
        <f t="shared" si="5"/>
        <v>11875907.338095438</v>
      </c>
    </row>
    <row r="57" spans="2:14" ht="14.5">
      <c r="B57" s="34">
        <v>40</v>
      </c>
      <c r="C57" s="35">
        <f t="shared" si="6"/>
        <v>11870068.468007954</v>
      </c>
      <c r="D57" s="35">
        <f t="shared" si="0"/>
        <v>98076</v>
      </c>
      <c r="E57" s="35">
        <f t="shared" si="1"/>
        <v>65779.96276021075</v>
      </c>
      <c r="F57" s="35">
        <f t="shared" si="2"/>
        <v>32296.03723978925</v>
      </c>
      <c r="G57" s="36">
        <f t="shared" si="3"/>
        <v>11837772.430768164</v>
      </c>
      <c r="I57" s="34">
        <v>40</v>
      </c>
      <c r="J57" s="35">
        <f t="shared" si="11"/>
        <v>11875907.338095438</v>
      </c>
      <c r="K57" s="35">
        <f t="shared" si="8"/>
        <v>98462</v>
      </c>
      <c r="L57" s="35">
        <f t="shared" si="9"/>
        <v>66307.14930436619</v>
      </c>
      <c r="M57" s="35">
        <f t="shared" si="10"/>
        <v>32154.85069563381</v>
      </c>
      <c r="N57" s="36">
        <f t="shared" si="5"/>
        <v>11843752.487399803</v>
      </c>
    </row>
    <row r="58" spans="2:14" ht="14.5">
      <c r="B58" s="34">
        <v>41</v>
      </c>
      <c r="C58" s="35">
        <f t="shared" si="6"/>
        <v>11837772.430768164</v>
      </c>
      <c r="D58" s="35">
        <f t="shared" si="0"/>
        <v>98076</v>
      </c>
      <c r="E58" s="35">
        <f t="shared" si="1"/>
        <v>65600.988887173575</v>
      </c>
      <c r="F58" s="35">
        <f t="shared" si="2"/>
        <v>32475.011112826425</v>
      </c>
      <c r="G58" s="36">
        <f t="shared" si="3"/>
        <v>11805297.419655338</v>
      </c>
      <c r="I58" s="34">
        <v>41</v>
      </c>
      <c r="J58" s="35">
        <f t="shared" si="11"/>
        <v>11843752.487399803</v>
      </c>
      <c r="K58" s="35">
        <f t="shared" si="8"/>
        <v>98462</v>
      </c>
      <c r="L58" s="35">
        <f t="shared" si="9"/>
        <v>66127.618054648905</v>
      </c>
      <c r="M58" s="35">
        <f t="shared" si="10"/>
        <v>32334.381945351095</v>
      </c>
      <c r="N58" s="36">
        <f t="shared" si="5"/>
        <v>11811418.105454452</v>
      </c>
    </row>
    <row r="59" spans="2:14" ht="14.5">
      <c r="B59" s="34">
        <v>42</v>
      </c>
      <c r="C59" s="35">
        <f t="shared" si="6"/>
        <v>11805297.419655338</v>
      </c>
      <c r="D59" s="35">
        <f t="shared" si="0"/>
        <v>98076</v>
      </c>
      <c r="E59" s="35">
        <f t="shared" si="1"/>
        <v>65421.023200589996</v>
      </c>
      <c r="F59" s="35">
        <f t="shared" si="2"/>
        <v>32654.976799410004</v>
      </c>
      <c r="G59" s="36">
        <f t="shared" si="3"/>
        <v>11772642.442855928</v>
      </c>
      <c r="I59" s="34">
        <v>42</v>
      </c>
      <c r="J59" s="35">
        <f t="shared" si="11"/>
        <v>11811418.105454452</v>
      </c>
      <c r="K59" s="35">
        <f t="shared" si="8"/>
        <v>98462</v>
      </c>
      <c r="L59" s="35">
        <f t="shared" si="9"/>
        <v>65947.084422120693</v>
      </c>
      <c r="M59" s="35">
        <f t="shared" si="10"/>
        <v>32514.915577879307</v>
      </c>
      <c r="N59" s="36">
        <f t="shared" si="5"/>
        <v>11778903.189876573</v>
      </c>
    </row>
    <row r="60" spans="2:14" ht="14.5">
      <c r="B60" s="34">
        <v>43</v>
      </c>
      <c r="C60" s="35">
        <f t="shared" si="6"/>
        <v>11772642.442855928</v>
      </c>
      <c r="D60" s="35">
        <f t="shared" si="0"/>
        <v>98076</v>
      </c>
      <c r="E60" s="35">
        <f t="shared" si="1"/>
        <v>65240.060204159934</v>
      </c>
      <c r="F60" s="35">
        <f t="shared" si="2"/>
        <v>32835.939795840066</v>
      </c>
      <c r="G60" s="36">
        <f t="shared" si="3"/>
        <v>11739806.503060088</v>
      </c>
      <c r="I60" s="34">
        <v>43</v>
      </c>
      <c r="J60" s="35">
        <f t="shared" si="11"/>
        <v>11778903.189876573</v>
      </c>
      <c r="K60" s="35">
        <f t="shared" si="8"/>
        <v>98462</v>
      </c>
      <c r="L60" s="35">
        <f t="shared" si="9"/>
        <v>65765.542810144208</v>
      </c>
      <c r="M60" s="35">
        <f t="shared" si="10"/>
        <v>32696.457189855792</v>
      </c>
      <c r="N60" s="36">
        <f t="shared" si="5"/>
        <v>11746206.732686717</v>
      </c>
    </row>
    <row r="61" spans="2:14" ht="14.5">
      <c r="B61" s="34">
        <v>44</v>
      </c>
      <c r="C61" s="35">
        <f t="shared" si="6"/>
        <v>11739806.503060088</v>
      </c>
      <c r="D61" s="35">
        <f t="shared" si="0"/>
        <v>98076</v>
      </c>
      <c r="E61" s="35">
        <f t="shared" si="1"/>
        <v>65058.094371124658</v>
      </c>
      <c r="F61" s="35">
        <f t="shared" si="2"/>
        <v>33017.905628875342</v>
      </c>
      <c r="G61" s="36">
        <f t="shared" si="3"/>
        <v>11706788.597431213</v>
      </c>
      <c r="I61" s="34">
        <v>44</v>
      </c>
      <c r="J61" s="35">
        <f t="shared" si="11"/>
        <v>11746206.732686717</v>
      </c>
      <c r="K61" s="35">
        <f t="shared" si="8"/>
        <v>98462</v>
      </c>
      <c r="L61" s="35">
        <f t="shared" si="9"/>
        <v>65582.987590834178</v>
      </c>
      <c r="M61" s="35">
        <f t="shared" si="10"/>
        <v>32879.012409165822</v>
      </c>
      <c r="N61" s="36">
        <f t="shared" si="5"/>
        <v>11713327.720277552</v>
      </c>
    </row>
    <row r="62" spans="2:14" ht="14.5">
      <c r="B62" s="34">
        <v>45</v>
      </c>
      <c r="C62" s="35">
        <f t="shared" si="6"/>
        <v>11706788.597431213</v>
      </c>
      <c r="D62" s="35">
        <f t="shared" si="0"/>
        <v>98076</v>
      </c>
      <c r="E62" s="35">
        <f t="shared" si="1"/>
        <v>64875.120144097978</v>
      </c>
      <c r="F62" s="35">
        <f t="shared" si="2"/>
        <v>33200.879855902022</v>
      </c>
      <c r="G62" s="36">
        <f t="shared" si="3"/>
        <v>11673587.71757531</v>
      </c>
      <c r="I62" s="34">
        <v>45</v>
      </c>
      <c r="J62" s="35">
        <f t="shared" si="11"/>
        <v>11713327.720277552</v>
      </c>
      <c r="K62" s="35">
        <f t="shared" si="8"/>
        <v>98462</v>
      </c>
      <c r="L62" s="35">
        <f t="shared" si="9"/>
        <v>65399.413104882995</v>
      </c>
      <c r="M62" s="35">
        <f t="shared" si="10"/>
        <v>33062.586895117005</v>
      </c>
      <c r="N62" s="36">
        <f t="shared" si="5"/>
        <v>11680265.133382434</v>
      </c>
    </row>
    <row r="63" spans="2:14" ht="14.5">
      <c r="B63" s="34">
        <v>46</v>
      </c>
      <c r="C63" s="35">
        <f t="shared" si="6"/>
        <v>11673587.71757531</v>
      </c>
      <c r="D63" s="35">
        <f t="shared" si="0"/>
        <v>98076</v>
      </c>
      <c r="E63" s="35">
        <f t="shared" si="1"/>
        <v>64691.131934896512</v>
      </c>
      <c r="F63" s="35">
        <f t="shared" si="2"/>
        <v>33384.868065103488</v>
      </c>
      <c r="G63" s="36">
        <f t="shared" si="3"/>
        <v>11640202.849510206</v>
      </c>
      <c r="I63" s="34">
        <v>46</v>
      </c>
      <c r="J63" s="35">
        <f t="shared" si="11"/>
        <v>11680265.133382434</v>
      </c>
      <c r="K63" s="35">
        <f t="shared" si="8"/>
        <v>98462</v>
      </c>
      <c r="L63" s="35">
        <f t="shared" si="9"/>
        <v>65214.813661385262</v>
      </c>
      <c r="M63" s="35">
        <f t="shared" si="10"/>
        <v>33247.186338614738</v>
      </c>
      <c r="N63" s="36">
        <f t="shared" si="5"/>
        <v>11647017.947043819</v>
      </c>
    </row>
    <row r="64" spans="2:14" ht="14.5">
      <c r="B64" s="34">
        <v>47</v>
      </c>
      <c r="C64" s="35">
        <f t="shared" si="6"/>
        <v>11640202.849510206</v>
      </c>
      <c r="D64" s="35">
        <f t="shared" si="0"/>
        <v>98076</v>
      </c>
      <c r="E64" s="35">
        <f t="shared" si="1"/>
        <v>64506.12412436906</v>
      </c>
      <c r="F64" s="35">
        <f t="shared" si="2"/>
        <v>33569.87587563094</v>
      </c>
      <c r="G64" s="36">
        <f t="shared" si="3"/>
        <v>11606632.973634575</v>
      </c>
      <c r="I64" s="34">
        <v>47</v>
      </c>
      <c r="J64" s="35">
        <f t="shared" si="11"/>
        <v>11647017.947043819</v>
      </c>
      <c r="K64" s="35">
        <f t="shared" si="8"/>
        <v>98462</v>
      </c>
      <c r="L64" s="35">
        <f t="shared" si="9"/>
        <v>65029.183537661331</v>
      </c>
      <c r="M64" s="35">
        <f t="shared" si="10"/>
        <v>33432.816462338669</v>
      </c>
      <c r="N64" s="36">
        <f t="shared" si="5"/>
        <v>11613585.130581481</v>
      </c>
    </row>
    <row r="65" spans="2:14" ht="14.5">
      <c r="B65" s="34">
        <v>48</v>
      </c>
      <c r="C65" s="35">
        <f t="shared" si="6"/>
        <v>11606632.973634575</v>
      </c>
      <c r="D65" s="35">
        <f t="shared" si="0"/>
        <v>98076</v>
      </c>
      <c r="E65" s="35">
        <f t="shared" si="1"/>
        <v>64320.091062224936</v>
      </c>
      <c r="F65" s="35">
        <f t="shared" si="2"/>
        <v>33755.908937775064</v>
      </c>
      <c r="G65" s="36">
        <f t="shared" si="3"/>
        <v>11572877.0646968</v>
      </c>
      <c r="I65" s="34">
        <v>48</v>
      </c>
      <c r="J65" s="35">
        <f t="shared" si="11"/>
        <v>11613585.130581481</v>
      </c>
      <c r="K65" s="35">
        <f t="shared" si="8"/>
        <v>98462</v>
      </c>
      <c r="L65" s="35">
        <f t="shared" si="9"/>
        <v>64842.516979079948</v>
      </c>
      <c r="M65" s="35">
        <f t="shared" si="10"/>
        <v>33619.483020920052</v>
      </c>
      <c r="N65" s="36">
        <f t="shared" si="5"/>
        <v>11579965.647560561</v>
      </c>
    </row>
    <row r="66" spans="2:14" ht="14.5">
      <c r="B66" s="34">
        <v>49</v>
      </c>
      <c r="C66" s="35">
        <f t="shared" si="6"/>
        <v>11572877.0646968</v>
      </c>
      <c r="D66" s="35">
        <f t="shared" si="0"/>
        <v>98076</v>
      </c>
      <c r="E66" s="35">
        <f t="shared" si="1"/>
        <v>64133.027066861432</v>
      </c>
      <c r="F66" s="35">
        <f t="shared" si="2"/>
        <v>33942.972933138568</v>
      </c>
      <c r="G66" s="36">
        <f t="shared" si="3"/>
        <v>11538934.091763662</v>
      </c>
      <c r="I66" s="34">
        <v>49</v>
      </c>
      <c r="J66" s="35">
        <f t="shared" si="11"/>
        <v>11579965.647560561</v>
      </c>
      <c r="K66" s="35">
        <f t="shared" si="8"/>
        <v>98462</v>
      </c>
      <c r="L66" s="35">
        <f t="shared" si="9"/>
        <v>64654.8081988798</v>
      </c>
      <c r="M66" s="35">
        <f t="shared" si="10"/>
        <v>33807.1918011202</v>
      </c>
      <c r="N66" s="36">
        <f t="shared" si="5"/>
        <v>11546158.455759441</v>
      </c>
    </row>
    <row r="67" spans="2:14" ht="14.5">
      <c r="B67" s="34">
        <v>50</v>
      </c>
      <c r="C67" s="35">
        <f t="shared" si="6"/>
        <v>11538934.091763662</v>
      </c>
      <c r="D67" s="35">
        <f t="shared" si="0"/>
        <v>98076</v>
      </c>
      <c r="E67" s="35">
        <f t="shared" si="1"/>
        <v>63944.926425190293</v>
      </c>
      <c r="F67" s="35">
        <f t="shared" si="2"/>
        <v>34131.073574809707</v>
      </c>
      <c r="G67" s="36">
        <f t="shared" si="3"/>
        <v>11504803.018188853</v>
      </c>
      <c r="I67" s="34">
        <v>50</v>
      </c>
      <c r="J67" s="35">
        <f t="shared" si="11"/>
        <v>11546158.455759441</v>
      </c>
      <c r="K67" s="35">
        <f t="shared" si="8"/>
        <v>98462</v>
      </c>
      <c r="L67" s="35">
        <f t="shared" si="9"/>
        <v>64466.051377990218</v>
      </c>
      <c r="M67" s="35">
        <f t="shared" si="10"/>
        <v>33995.948622009782</v>
      </c>
      <c r="N67" s="36">
        <f t="shared" si="5"/>
        <v>11512162.507137431</v>
      </c>
    </row>
    <row r="68" spans="2:14" ht="14.5">
      <c r="B68" s="34">
        <v>51</v>
      </c>
      <c r="C68" s="35">
        <f t="shared" si="6"/>
        <v>11504803.018188853</v>
      </c>
      <c r="D68" s="35">
        <f t="shared" si="0"/>
        <v>98076</v>
      </c>
      <c r="E68" s="35">
        <f t="shared" si="1"/>
        <v>63755.783392463229</v>
      </c>
      <c r="F68" s="35">
        <f t="shared" si="2"/>
        <v>34320.216607536771</v>
      </c>
      <c r="G68" s="36">
        <f t="shared" si="3"/>
        <v>11470482.801581316</v>
      </c>
      <c r="I68" s="34">
        <v>51</v>
      </c>
      <c r="J68" s="35">
        <f t="shared" si="11"/>
        <v>11512162.507137431</v>
      </c>
      <c r="K68" s="35">
        <f t="shared" si="8"/>
        <v>98462</v>
      </c>
      <c r="L68" s="35">
        <f t="shared" si="9"/>
        <v>64276.240664850659</v>
      </c>
      <c r="M68" s="35">
        <f t="shared" si="10"/>
        <v>34185.759335149341</v>
      </c>
      <c r="N68" s="36">
        <f t="shared" si="5"/>
        <v>11477976.747802282</v>
      </c>
    </row>
    <row r="69" spans="2:14" ht="14.5">
      <c r="B69" s="34">
        <v>52</v>
      </c>
      <c r="C69" s="35">
        <f t="shared" si="6"/>
        <v>11470482.801581316</v>
      </c>
      <c r="D69" s="35">
        <f t="shared" si="0"/>
        <v>98076</v>
      </c>
      <c r="E69" s="35">
        <f t="shared" si="1"/>
        <v>63565.592192096461</v>
      </c>
      <c r="F69" s="35">
        <f t="shared" si="2"/>
        <v>34510.407807903539</v>
      </c>
      <c r="G69" s="36">
        <f t="shared" si="3"/>
        <v>11435972.393773412</v>
      </c>
      <c r="I69" s="34">
        <v>52</v>
      </c>
      <c r="J69" s="35">
        <f t="shared" si="11"/>
        <v>11477976.747802282</v>
      </c>
      <c r="K69" s="35">
        <f t="shared" si="8"/>
        <v>98462</v>
      </c>
      <c r="L69" s="35">
        <f t="shared" si="9"/>
        <v>64085.370175229415</v>
      </c>
      <c r="M69" s="35">
        <f t="shared" si="10"/>
        <v>34376.629824770585</v>
      </c>
      <c r="N69" s="36">
        <f t="shared" si="5"/>
        <v>11443600.117977511</v>
      </c>
    </row>
    <row r="70" spans="2:14" ht="14.5">
      <c r="B70" s="34">
        <v>53</v>
      </c>
      <c r="C70" s="35">
        <f t="shared" si="6"/>
        <v>11435972.393773412</v>
      </c>
      <c r="D70" s="35">
        <f t="shared" si="0"/>
        <v>98076</v>
      </c>
      <c r="E70" s="35">
        <f t="shared" si="1"/>
        <v>63374.347015494328</v>
      </c>
      <c r="F70" s="35">
        <f t="shared" si="2"/>
        <v>34701.652984505672</v>
      </c>
      <c r="G70" s="36">
        <f t="shared" si="3"/>
        <v>11401270.740788907</v>
      </c>
      <c r="I70" s="34">
        <v>53</v>
      </c>
      <c r="J70" s="35">
        <f t="shared" si="11"/>
        <v>11443600.117977511</v>
      </c>
      <c r="K70" s="35">
        <f t="shared" si="8"/>
        <v>98462</v>
      </c>
      <c r="L70" s="35">
        <f t="shared" si="9"/>
        <v>63893.433992041108</v>
      </c>
      <c r="M70" s="35">
        <f t="shared" si="10"/>
        <v>34568.566007958892</v>
      </c>
      <c r="N70" s="36">
        <f t="shared" si="5"/>
        <v>11409031.551969552</v>
      </c>
    </row>
    <row r="71" spans="2:14" ht="14.5">
      <c r="B71" s="34">
        <v>54</v>
      </c>
      <c r="C71" s="35">
        <f t="shared" si="6"/>
        <v>11401270.740788907</v>
      </c>
      <c r="D71" s="35">
        <f t="shared" si="0"/>
        <v>98076</v>
      </c>
      <c r="E71" s="35">
        <f t="shared" si="1"/>
        <v>63182.042021871865</v>
      </c>
      <c r="F71" s="35">
        <f t="shared" si="2"/>
        <v>34893.957978128135</v>
      </c>
      <c r="G71" s="36">
        <f t="shared" si="3"/>
        <v>11366376.782810779</v>
      </c>
      <c r="I71" s="34">
        <v>54</v>
      </c>
      <c r="J71" s="35">
        <f t="shared" si="11"/>
        <v>11409031.551969552</v>
      </c>
      <c r="K71" s="35">
        <f t="shared" si="8"/>
        <v>98462</v>
      </c>
      <c r="L71" s="35">
        <f t="shared" si="9"/>
        <v>63700.426165163342</v>
      </c>
      <c r="M71" s="35">
        <f t="shared" si="10"/>
        <v>34761.573834836658</v>
      </c>
      <c r="N71" s="36">
        <f t="shared" si="5"/>
        <v>11374269.978134716</v>
      </c>
    </row>
    <row r="72" spans="2:14" ht="14.5">
      <c r="B72" s="34">
        <v>55</v>
      </c>
      <c r="C72" s="35">
        <f t="shared" si="6"/>
        <v>11366376.782810779</v>
      </c>
      <c r="D72" s="35">
        <f t="shared" si="0"/>
        <v>98076</v>
      </c>
      <c r="E72" s="35">
        <f t="shared" si="1"/>
        <v>62988.671338076405</v>
      </c>
      <c r="F72" s="35">
        <f t="shared" si="2"/>
        <v>35087.328661923595</v>
      </c>
      <c r="G72" s="36">
        <f t="shared" si="3"/>
        <v>11331289.454148855</v>
      </c>
      <c r="I72" s="34">
        <v>55</v>
      </c>
      <c r="J72" s="35">
        <f t="shared" si="11"/>
        <v>11374269.978134716</v>
      </c>
      <c r="K72" s="35">
        <f t="shared" si="8"/>
        <v>98462</v>
      </c>
      <c r="L72" s="35">
        <f t="shared" si="9"/>
        <v>63506.340711252175</v>
      </c>
      <c r="M72" s="35">
        <f t="shared" si="10"/>
        <v>34955.659288747825</v>
      </c>
      <c r="N72" s="36">
        <f t="shared" si="5"/>
        <v>11339314.318845969</v>
      </c>
    </row>
    <row r="73" spans="2:14" ht="14.5">
      <c r="B73" s="34">
        <v>56</v>
      </c>
      <c r="C73" s="35">
        <f t="shared" si="6"/>
        <v>11331289.454148855</v>
      </c>
      <c r="D73" s="35">
        <f t="shared" si="0"/>
        <v>98076</v>
      </c>
      <c r="E73" s="35">
        <f t="shared" si="1"/>
        <v>62794.229058408244</v>
      </c>
      <c r="F73" s="35">
        <f t="shared" si="2"/>
        <v>35281.770941591756</v>
      </c>
      <c r="G73" s="36">
        <f t="shared" si="3"/>
        <v>11296007.683207264</v>
      </c>
      <c r="I73" s="34">
        <v>56</v>
      </c>
      <c r="J73" s="35">
        <f t="shared" si="11"/>
        <v>11339314.318845969</v>
      </c>
      <c r="K73" s="35">
        <f t="shared" si="8"/>
        <v>98462</v>
      </c>
      <c r="L73" s="35">
        <f t="shared" si="9"/>
        <v>63311.17161355666</v>
      </c>
      <c r="M73" s="35">
        <f t="shared" si="10"/>
        <v>35150.82838644334</v>
      </c>
      <c r="N73" s="36">
        <f t="shared" si="5"/>
        <v>11304163.490459526</v>
      </c>
    </row>
    <row r="74" spans="2:14" ht="14.5">
      <c r="B74" s="34">
        <v>57</v>
      </c>
      <c r="C74" s="35">
        <f t="shared" si="6"/>
        <v>11296007.683207264</v>
      </c>
      <c r="D74" s="35">
        <f t="shared" si="0"/>
        <v>98076</v>
      </c>
      <c r="E74" s="35">
        <f t="shared" si="1"/>
        <v>62598.709244440259</v>
      </c>
      <c r="F74" s="35">
        <f t="shared" si="2"/>
        <v>35477.290755559741</v>
      </c>
      <c r="G74" s="36">
        <f t="shared" si="3"/>
        <v>11260530.392451704</v>
      </c>
      <c r="I74" s="34">
        <v>57</v>
      </c>
      <c r="J74" s="35">
        <f t="shared" si="11"/>
        <v>11304163.490459526</v>
      </c>
      <c r="K74" s="35">
        <f t="shared" si="8"/>
        <v>98462</v>
      </c>
      <c r="L74" s="35">
        <f t="shared" si="9"/>
        <v>63114.912821732352</v>
      </c>
      <c r="M74" s="35">
        <f t="shared" si="10"/>
        <v>35347.087178267648</v>
      </c>
      <c r="N74" s="36">
        <f t="shared" si="5"/>
        <v>11268816.403281258</v>
      </c>
    </row>
    <row r="75" spans="2:14" ht="14.5">
      <c r="B75" s="34">
        <v>58</v>
      </c>
      <c r="C75" s="35">
        <f t="shared" si="6"/>
        <v>11260530.392451704</v>
      </c>
      <c r="D75" s="35">
        <f t="shared" si="0"/>
        <v>98076</v>
      </c>
      <c r="E75" s="35">
        <f t="shared" si="1"/>
        <v>62402.105924836527</v>
      </c>
      <c r="F75" s="35">
        <f t="shared" si="2"/>
        <v>35673.894075163473</v>
      </c>
      <c r="G75" s="36">
        <f t="shared" si="3"/>
        <v>11224856.498376541</v>
      </c>
      <c r="I75" s="34">
        <v>58</v>
      </c>
      <c r="J75" s="35">
        <f t="shared" si="11"/>
        <v>11268816.403281258</v>
      </c>
      <c r="K75" s="35">
        <f t="shared" si="8"/>
        <v>98462</v>
      </c>
      <c r="L75" s="35">
        <f t="shared" si="9"/>
        <v>62917.558251653703</v>
      </c>
      <c r="M75" s="35">
        <f t="shared" si="10"/>
        <v>35544.441748346297</v>
      </c>
      <c r="N75" s="36">
        <f t="shared" si="5"/>
        <v>11233271.961532911</v>
      </c>
    </row>
    <row r="76" spans="2:14" ht="14.5">
      <c r="B76" s="34">
        <v>59</v>
      </c>
      <c r="C76" s="35">
        <f t="shared" si="6"/>
        <v>11224856.498376541</v>
      </c>
      <c r="D76" s="35">
        <f t="shared" si="0"/>
        <v>98076</v>
      </c>
      <c r="E76" s="35">
        <f t="shared" si="1"/>
        <v>62204.413095169999</v>
      </c>
      <c r="F76" s="35">
        <f t="shared" si="2"/>
        <v>35871.586904830001</v>
      </c>
      <c r="G76" s="36">
        <f t="shared" si="3"/>
        <v>11188984.911471711</v>
      </c>
      <c r="I76" s="34">
        <v>59</v>
      </c>
      <c r="J76" s="35">
        <f t="shared" si="11"/>
        <v>11233271.961532911</v>
      </c>
      <c r="K76" s="35">
        <f t="shared" si="8"/>
        <v>98462</v>
      </c>
      <c r="L76" s="35">
        <f t="shared" si="9"/>
        <v>62719.101785225423</v>
      </c>
      <c r="M76" s="35">
        <f t="shared" si="10"/>
        <v>35742.898214774577</v>
      </c>
      <c r="N76" s="36">
        <f t="shared" si="5"/>
        <v>11197529.063318137</v>
      </c>
    </row>
    <row r="77" spans="2:14" ht="14.5">
      <c r="B77" s="34">
        <v>60</v>
      </c>
      <c r="C77" s="35">
        <f t="shared" si="6"/>
        <v>11188984.911471711</v>
      </c>
      <c r="D77" s="35">
        <f t="shared" si="0"/>
        <v>98076</v>
      </c>
      <c r="E77" s="35">
        <f t="shared" si="1"/>
        <v>62005.624717739069</v>
      </c>
      <c r="F77" s="35">
        <f t="shared" si="2"/>
        <v>36070.375282260931</v>
      </c>
      <c r="G77" s="36">
        <f t="shared" si="3"/>
        <v>11152914.53618945</v>
      </c>
      <c r="I77" s="34">
        <v>60</v>
      </c>
      <c r="J77" s="35">
        <f t="shared" si="11"/>
        <v>11197529.063318137</v>
      </c>
      <c r="K77" s="35">
        <f t="shared" si="8"/>
        <v>98462</v>
      </c>
      <c r="L77" s="35">
        <f t="shared" si="9"/>
        <v>62519.537270192937</v>
      </c>
      <c r="M77" s="35">
        <f t="shared" si="10"/>
        <v>35942.462729807063</v>
      </c>
      <c r="N77" s="36">
        <f t="shared" si="5"/>
        <v>11161586.600588329</v>
      </c>
    </row>
    <row r="78" spans="2:14" ht="14.5">
      <c r="B78" s="34">
        <v>61</v>
      </c>
      <c r="C78" s="35">
        <f t="shared" si="6"/>
        <v>11152914.53618945</v>
      </c>
      <c r="D78" s="35">
        <f t="shared" si="0"/>
        <v>98076</v>
      </c>
      <c r="E78" s="35">
        <f t="shared" si="1"/>
        <v>61805.734721383204</v>
      </c>
      <c r="F78" s="35">
        <f t="shared" si="2"/>
        <v>36270.265278616796</v>
      </c>
      <c r="G78" s="36">
        <f t="shared" si="3"/>
        <v>11116644.270910833</v>
      </c>
      <c r="I78" s="34">
        <v>61</v>
      </c>
      <c r="J78" s="35">
        <f t="shared" si="11"/>
        <v>11161586.600588329</v>
      </c>
      <c r="K78" s="35">
        <f t="shared" si="8"/>
        <v>98462</v>
      </c>
      <c r="L78" s="35">
        <f t="shared" si="9"/>
        <v>62318.858519951515</v>
      </c>
      <c r="M78" s="35">
        <f t="shared" si="10"/>
        <v>36143.141480048485</v>
      </c>
      <c r="N78" s="36">
        <f t="shared" si="5"/>
        <v>11125443.45910828</v>
      </c>
    </row>
    <row r="79" spans="2:14" ht="14.5">
      <c r="B79" s="34">
        <v>62</v>
      </c>
      <c r="C79" s="35">
        <f t="shared" si="6"/>
        <v>11116644.270910833</v>
      </c>
      <c r="D79" s="35">
        <f t="shared" si="0"/>
        <v>98076</v>
      </c>
      <c r="E79" s="35">
        <f t="shared" si="1"/>
        <v>61604.737001297537</v>
      </c>
      <c r="F79" s="35">
        <f t="shared" si="2"/>
        <v>36471.262998702463</v>
      </c>
      <c r="G79" s="36">
        <f t="shared" si="3"/>
        <v>11080173.007912131</v>
      </c>
      <c r="I79" s="34">
        <v>62</v>
      </c>
      <c r="J79" s="35">
        <f t="shared" si="11"/>
        <v>11125443.45910828</v>
      </c>
      <c r="K79" s="35">
        <f t="shared" si="8"/>
        <v>98462</v>
      </c>
      <c r="L79" s="35">
        <f t="shared" si="9"/>
        <v>62117.05931335457</v>
      </c>
      <c r="M79" s="35">
        <f t="shared" si="10"/>
        <v>36344.94068664543</v>
      </c>
      <c r="N79" s="36">
        <f t="shared" si="5"/>
        <v>11089098.518421635</v>
      </c>
    </row>
    <row r="80" spans="2:14" ht="14.5">
      <c r="B80" s="34">
        <v>63</v>
      </c>
      <c r="C80" s="35">
        <f t="shared" si="6"/>
        <v>11080173.007912131</v>
      </c>
      <c r="D80" s="35">
        <f t="shared" si="0"/>
        <v>98076</v>
      </c>
      <c r="E80" s="35">
        <f t="shared" si="1"/>
        <v>61402.625418846401</v>
      </c>
      <c r="F80" s="35">
        <f t="shared" si="2"/>
        <v>36673.374581153599</v>
      </c>
      <c r="G80" s="36">
        <f t="shared" si="3"/>
        <v>11043499.633330977</v>
      </c>
      <c r="I80" s="34">
        <v>63</v>
      </c>
      <c r="J80" s="35">
        <f t="shared" si="11"/>
        <v>11089098.518421635</v>
      </c>
      <c r="K80" s="35">
        <f t="shared" si="8"/>
        <v>98462</v>
      </c>
      <c r="L80" s="35">
        <f t="shared" si="9"/>
        <v>61914.133394520795</v>
      </c>
      <c r="M80" s="35">
        <f t="shared" si="10"/>
        <v>36547.866605479205</v>
      </c>
      <c r="N80" s="36">
        <f t="shared" si="5"/>
        <v>11052550.651816156</v>
      </c>
    </row>
    <row r="81" spans="2:14" ht="14.5">
      <c r="B81" s="34">
        <v>64</v>
      </c>
      <c r="C81" s="35">
        <f t="shared" si="6"/>
        <v>11043499.633330977</v>
      </c>
      <c r="D81" s="35">
        <f t="shared" si="0"/>
        <v>98076</v>
      </c>
      <c r="E81" s="35">
        <f t="shared" si="1"/>
        <v>61199.393801375838</v>
      </c>
      <c r="F81" s="35">
        <f t="shared" si="2"/>
        <v>36876.606198624162</v>
      </c>
      <c r="G81" s="36">
        <f t="shared" si="3"/>
        <v>11006623.027132353</v>
      </c>
      <c r="I81" s="34">
        <v>64</v>
      </c>
      <c r="J81" s="35">
        <f t="shared" si="11"/>
        <v>11052550.651816156</v>
      </c>
      <c r="K81" s="35">
        <f t="shared" si="8"/>
        <v>98462</v>
      </c>
      <c r="L81" s="35">
        <f t="shared" si="9"/>
        <v>61710.074472640204</v>
      </c>
      <c r="M81" s="35">
        <f t="shared" si="10"/>
        <v>36751.925527359796</v>
      </c>
      <c r="N81" s="36">
        <f t="shared" si="5"/>
        <v>11015798.726288795</v>
      </c>
    </row>
    <row r="82" spans="2:14" ht="14.5">
      <c r="B82" s="34">
        <v>65</v>
      </c>
      <c r="C82" s="35">
        <f t="shared" si="6"/>
        <v>11006623.027132353</v>
      </c>
      <c r="D82" s="35">
        <f t="shared" ref="D82:D145" si="12">IF((B82&gt;($E$13*12)),0,$E$15)</f>
        <v>98076</v>
      </c>
      <c r="E82" s="35">
        <f t="shared" ref="E82:E145" si="13">((C82*$E$11)/12)</f>
        <v>60995.035942025126</v>
      </c>
      <c r="F82" s="35">
        <f t="shared" ref="F82:F145" si="14">IF(((D82-E82)&gt;=C82),C82,(D82-E82))</f>
        <v>37080.964057974874</v>
      </c>
      <c r="G82" s="36">
        <f t="shared" ref="G82:G145" si="15">IF(((C82-F82)&lt;=0),0,(C82-F82))</f>
        <v>10969542.063074378</v>
      </c>
      <c r="I82" s="34">
        <v>65</v>
      </c>
      <c r="J82" s="35">
        <f t="shared" si="11"/>
        <v>11015798.726288795</v>
      </c>
      <c r="K82" s="35">
        <f t="shared" si="8"/>
        <v>98462</v>
      </c>
      <c r="L82" s="35">
        <f t="shared" si="9"/>
        <v>61504.876221779115</v>
      </c>
      <c r="M82" s="35">
        <f t="shared" si="10"/>
        <v>36957.123778220885</v>
      </c>
      <c r="N82" s="36">
        <f t="shared" ref="N82:N145" si="16">IF(((J82-M82)&lt;=0),0,(J82-M82))</f>
        <v>10978841.602510575</v>
      </c>
    </row>
    <row r="83" spans="2:14" ht="14.5">
      <c r="B83" s="34">
        <v>66</v>
      </c>
      <c r="C83" s="35">
        <f t="shared" ref="C83:C146" si="17">G82</f>
        <v>10969542.063074378</v>
      </c>
      <c r="D83" s="35">
        <f t="shared" si="12"/>
        <v>98076</v>
      </c>
      <c r="E83" s="35">
        <f t="shared" si="13"/>
        <v>60789.545599537181</v>
      </c>
      <c r="F83" s="35">
        <f t="shared" si="14"/>
        <v>37286.454400462819</v>
      </c>
      <c r="G83" s="36">
        <f t="shared" si="15"/>
        <v>10932255.608673915</v>
      </c>
      <c r="I83" s="34">
        <v>66</v>
      </c>
      <c r="J83" s="35">
        <f t="shared" si="11"/>
        <v>10978841.602510575</v>
      </c>
      <c r="K83" s="35">
        <f t="shared" si="8"/>
        <v>98462</v>
      </c>
      <c r="L83" s="35">
        <f t="shared" si="9"/>
        <v>61298.532280684049</v>
      </c>
      <c r="M83" s="35">
        <f t="shared" si="10"/>
        <v>37163.467719315951</v>
      </c>
      <c r="N83" s="36">
        <f t="shared" si="16"/>
        <v>10941678.134791259</v>
      </c>
    </row>
    <row r="84" spans="2:14" ht="14.5">
      <c r="B84" s="34">
        <v>67</v>
      </c>
      <c r="C84" s="35">
        <f t="shared" si="17"/>
        <v>10932255.608673915</v>
      </c>
      <c r="D84" s="35">
        <f t="shared" si="12"/>
        <v>98076</v>
      </c>
      <c r="E84" s="35">
        <f t="shared" si="13"/>
        <v>60582.916498067956</v>
      </c>
      <c r="F84" s="35">
        <f t="shared" si="14"/>
        <v>37493.083501932044</v>
      </c>
      <c r="G84" s="36">
        <f t="shared" si="15"/>
        <v>10894762.525171984</v>
      </c>
      <c r="I84" s="34">
        <v>67</v>
      </c>
      <c r="J84" s="35">
        <f t="shared" si="11"/>
        <v>10941678.134791259</v>
      </c>
      <c r="K84" s="35">
        <f t="shared" ref="K84:K147" si="18">IF((I84&gt;($L$13*12)),0,$L$15)</f>
        <v>98462</v>
      </c>
      <c r="L84" s="35">
        <f t="shared" ref="L84:L147" si="19">((J84*$L$11)/12)</f>
        <v>61091.036252584534</v>
      </c>
      <c r="M84" s="35">
        <f t="shared" ref="M84:M147" si="20">IF(((K84-L84)&gt;=J84),J84,(K84-L84))</f>
        <v>37370.963747415466</v>
      </c>
      <c r="N84" s="36">
        <f t="shared" si="16"/>
        <v>10904307.171043843</v>
      </c>
    </row>
    <row r="85" spans="2:14" ht="14.5">
      <c r="B85" s="34">
        <v>68</v>
      </c>
      <c r="C85" s="35">
        <f t="shared" si="17"/>
        <v>10894762.525171984</v>
      </c>
      <c r="D85" s="35">
        <f t="shared" si="12"/>
        <v>98076</v>
      </c>
      <c r="E85" s="35">
        <f t="shared" si="13"/>
        <v>60375.142326994748</v>
      </c>
      <c r="F85" s="35">
        <f t="shared" si="14"/>
        <v>37700.857673005252</v>
      </c>
      <c r="G85" s="36">
        <f t="shared" si="15"/>
        <v>10857061.667498978</v>
      </c>
      <c r="I85" s="34">
        <v>68</v>
      </c>
      <c r="J85" s="35">
        <f t="shared" ref="J85:J148" si="21">N84</f>
        <v>10904307.171043843</v>
      </c>
      <c r="K85" s="35">
        <f t="shared" si="18"/>
        <v>98462</v>
      </c>
      <c r="L85" s="35">
        <f t="shared" si="19"/>
        <v>60882.381704994797</v>
      </c>
      <c r="M85" s="35">
        <f t="shared" si="20"/>
        <v>37579.618295005203</v>
      </c>
      <c r="N85" s="36">
        <f t="shared" si="16"/>
        <v>10866727.552748838</v>
      </c>
    </row>
    <row r="86" spans="2:14" ht="14.5">
      <c r="B86" s="34">
        <v>69</v>
      </c>
      <c r="C86" s="35">
        <f t="shared" si="17"/>
        <v>10857061.667498978</v>
      </c>
      <c r="D86" s="35">
        <f t="shared" si="12"/>
        <v>98076</v>
      </c>
      <c r="E86" s="35">
        <f t="shared" si="13"/>
        <v>60166.216740723503</v>
      </c>
      <c r="F86" s="35">
        <f t="shared" si="14"/>
        <v>37909.783259276497</v>
      </c>
      <c r="G86" s="36">
        <f t="shared" si="15"/>
        <v>10819151.884239702</v>
      </c>
      <c r="I86" s="34">
        <v>69</v>
      </c>
      <c r="J86" s="35">
        <f t="shared" si="21"/>
        <v>10866727.552748838</v>
      </c>
      <c r="K86" s="35">
        <f t="shared" si="18"/>
        <v>98462</v>
      </c>
      <c r="L86" s="35">
        <f t="shared" si="19"/>
        <v>60672.562169514356</v>
      </c>
      <c r="M86" s="35">
        <f t="shared" si="20"/>
        <v>37789.437830485644</v>
      </c>
      <c r="N86" s="36">
        <f t="shared" si="16"/>
        <v>10828938.114918353</v>
      </c>
    </row>
    <row r="87" spans="2:14" ht="14.5">
      <c r="B87" s="34">
        <v>70</v>
      </c>
      <c r="C87" s="35">
        <f t="shared" si="17"/>
        <v>10819151.884239702</v>
      </c>
      <c r="D87" s="35">
        <f t="shared" si="12"/>
        <v>98076</v>
      </c>
      <c r="E87" s="35">
        <f t="shared" si="13"/>
        <v>59956.133358495019</v>
      </c>
      <c r="F87" s="35">
        <f t="shared" si="14"/>
        <v>38119.866641504981</v>
      </c>
      <c r="G87" s="36">
        <f t="shared" si="15"/>
        <v>10781032.017598197</v>
      </c>
      <c r="I87" s="34">
        <v>70</v>
      </c>
      <c r="J87" s="35">
        <f t="shared" si="21"/>
        <v>10828938.114918353</v>
      </c>
      <c r="K87" s="35">
        <f t="shared" si="18"/>
        <v>98462</v>
      </c>
      <c r="L87" s="35">
        <f t="shared" si="19"/>
        <v>60461.571141627472</v>
      </c>
      <c r="M87" s="35">
        <f t="shared" si="20"/>
        <v>38000.428858372528</v>
      </c>
      <c r="N87" s="36">
        <f t="shared" si="16"/>
        <v>10790937.68605998</v>
      </c>
    </row>
    <row r="88" spans="2:14" ht="14.5">
      <c r="B88" s="34">
        <v>71</v>
      </c>
      <c r="C88" s="35">
        <f t="shared" si="17"/>
        <v>10781032.017598197</v>
      </c>
      <c r="D88" s="35">
        <f t="shared" si="12"/>
        <v>98076</v>
      </c>
      <c r="E88" s="35">
        <f t="shared" si="13"/>
        <v>59744.885764190018</v>
      </c>
      <c r="F88" s="35">
        <f t="shared" si="14"/>
        <v>38331.114235809982</v>
      </c>
      <c r="G88" s="36">
        <f t="shared" si="15"/>
        <v>10742700.903362388</v>
      </c>
      <c r="I88" s="34">
        <v>71</v>
      </c>
      <c r="J88" s="35">
        <f t="shared" si="21"/>
        <v>10790937.68605998</v>
      </c>
      <c r="K88" s="35">
        <f t="shared" si="18"/>
        <v>98462</v>
      </c>
      <c r="L88" s="35">
        <f t="shared" si="19"/>
        <v>60249.402080501553</v>
      </c>
      <c r="M88" s="35">
        <f t="shared" si="20"/>
        <v>38212.597919498447</v>
      </c>
      <c r="N88" s="36">
        <f t="shared" si="16"/>
        <v>10752725.088140482</v>
      </c>
    </row>
    <row r="89" spans="2:14" ht="14.5">
      <c r="B89" s="34">
        <v>72</v>
      </c>
      <c r="C89" s="35">
        <f t="shared" si="17"/>
        <v>10742700.903362388</v>
      </c>
      <c r="D89" s="35">
        <f t="shared" si="12"/>
        <v>98076</v>
      </c>
      <c r="E89" s="35">
        <f t="shared" si="13"/>
        <v>59532.467506133231</v>
      </c>
      <c r="F89" s="35">
        <f t="shared" si="14"/>
        <v>38543.532493866769</v>
      </c>
      <c r="G89" s="36">
        <f t="shared" si="15"/>
        <v>10704157.370868521</v>
      </c>
      <c r="I89" s="34">
        <v>72</v>
      </c>
      <c r="J89" s="35">
        <f t="shared" si="21"/>
        <v>10752725.088140482</v>
      </c>
      <c r="K89" s="35">
        <f t="shared" si="18"/>
        <v>98462</v>
      </c>
      <c r="L89" s="35">
        <f t="shared" si="19"/>
        <v>60036.048408784358</v>
      </c>
      <c r="M89" s="35">
        <f t="shared" si="20"/>
        <v>38425.951591215642</v>
      </c>
      <c r="N89" s="36">
        <f t="shared" si="16"/>
        <v>10714299.136549266</v>
      </c>
    </row>
    <row r="90" spans="2:14" ht="14.5">
      <c r="B90" s="34">
        <v>73</v>
      </c>
      <c r="C90" s="35">
        <f t="shared" si="17"/>
        <v>10704157.370868521</v>
      </c>
      <c r="D90" s="35">
        <f t="shared" si="12"/>
        <v>98076</v>
      </c>
      <c r="E90" s="35">
        <f t="shared" si="13"/>
        <v>59318.872096896383</v>
      </c>
      <c r="F90" s="35">
        <f t="shared" si="14"/>
        <v>38757.127903103617</v>
      </c>
      <c r="G90" s="36">
        <f t="shared" si="15"/>
        <v>10665400.242965417</v>
      </c>
      <c r="I90" s="34">
        <v>73</v>
      </c>
      <c r="J90" s="35">
        <f t="shared" si="21"/>
        <v>10714299.136549266</v>
      </c>
      <c r="K90" s="35">
        <f t="shared" si="18"/>
        <v>98462</v>
      </c>
      <c r="L90" s="35">
        <f t="shared" si="19"/>
        <v>59821.503512400079</v>
      </c>
      <c r="M90" s="35">
        <f t="shared" si="20"/>
        <v>38640.496487599921</v>
      </c>
      <c r="N90" s="36">
        <f t="shared" si="16"/>
        <v>10675658.640061665</v>
      </c>
    </row>
    <row r="91" spans="2:14" ht="14.5">
      <c r="B91" s="34">
        <v>74</v>
      </c>
      <c r="C91" s="35">
        <f t="shared" si="17"/>
        <v>10665400.242965417</v>
      </c>
      <c r="D91" s="35">
        <f t="shared" si="12"/>
        <v>98076</v>
      </c>
      <c r="E91" s="35">
        <f t="shared" si="13"/>
        <v>59104.093013100028</v>
      </c>
      <c r="F91" s="35">
        <f t="shared" si="14"/>
        <v>38971.906986899972</v>
      </c>
      <c r="G91" s="36">
        <f t="shared" si="15"/>
        <v>10626428.335978517</v>
      </c>
      <c r="I91" s="34">
        <v>74</v>
      </c>
      <c r="J91" s="35">
        <f t="shared" si="21"/>
        <v>10675658.640061665</v>
      </c>
      <c r="K91" s="35">
        <f t="shared" si="18"/>
        <v>98462</v>
      </c>
      <c r="L91" s="35">
        <f t="shared" si="19"/>
        <v>59605.760740344303</v>
      </c>
      <c r="M91" s="35">
        <f t="shared" si="20"/>
        <v>38856.239259655697</v>
      </c>
      <c r="N91" s="36">
        <f t="shared" si="16"/>
        <v>10636802.400802009</v>
      </c>
    </row>
    <row r="92" spans="2:14" ht="14.5">
      <c r="B92" s="34">
        <v>75</v>
      </c>
      <c r="C92" s="35">
        <f t="shared" si="17"/>
        <v>10626428.335978517</v>
      </c>
      <c r="D92" s="35">
        <f t="shared" si="12"/>
        <v>98076</v>
      </c>
      <c r="E92" s="35">
        <f t="shared" si="13"/>
        <v>58888.123695214286</v>
      </c>
      <c r="F92" s="35">
        <f t="shared" si="14"/>
        <v>39187.876304785714</v>
      </c>
      <c r="G92" s="36">
        <f t="shared" si="15"/>
        <v>10587240.459673733</v>
      </c>
      <c r="I92" s="34">
        <v>75</v>
      </c>
      <c r="J92" s="35">
        <f t="shared" si="21"/>
        <v>10636802.400802009</v>
      </c>
      <c r="K92" s="35">
        <f t="shared" si="18"/>
        <v>98462</v>
      </c>
      <c r="L92" s="35">
        <f t="shared" si="19"/>
        <v>59388.813404477893</v>
      </c>
      <c r="M92" s="35">
        <f t="shared" si="20"/>
        <v>39073.186595522107</v>
      </c>
      <c r="N92" s="36">
        <f t="shared" si="16"/>
        <v>10597729.214206487</v>
      </c>
    </row>
    <row r="93" spans="2:14" ht="14.5">
      <c r="B93" s="34">
        <v>76</v>
      </c>
      <c r="C93" s="35">
        <f t="shared" si="17"/>
        <v>10587240.459673733</v>
      </c>
      <c r="D93" s="35">
        <f t="shared" si="12"/>
        <v>98076</v>
      </c>
      <c r="E93" s="35">
        <f t="shared" si="13"/>
        <v>58670.957547358608</v>
      </c>
      <c r="F93" s="35">
        <f t="shared" si="14"/>
        <v>39405.042452641392</v>
      </c>
      <c r="G93" s="36">
        <f t="shared" si="15"/>
        <v>10547835.417221092</v>
      </c>
      <c r="I93" s="34">
        <v>76</v>
      </c>
      <c r="J93" s="35">
        <f t="shared" si="21"/>
        <v>10597729.214206487</v>
      </c>
      <c r="K93" s="35">
        <f t="shared" si="18"/>
        <v>98462</v>
      </c>
      <c r="L93" s="35">
        <f t="shared" si="19"/>
        <v>59170.654779319557</v>
      </c>
      <c r="M93" s="35">
        <f t="shared" si="20"/>
        <v>39291.345220680443</v>
      </c>
      <c r="N93" s="36">
        <f t="shared" si="16"/>
        <v>10558437.868985806</v>
      </c>
    </row>
    <row r="94" spans="2:14" ht="14.5">
      <c r="B94" s="34">
        <v>77</v>
      </c>
      <c r="C94" s="35">
        <f t="shared" si="17"/>
        <v>10547835.417221092</v>
      </c>
      <c r="D94" s="35">
        <f t="shared" si="12"/>
        <v>98076</v>
      </c>
      <c r="E94" s="35">
        <f t="shared" si="13"/>
        <v>58452.587937100216</v>
      </c>
      <c r="F94" s="35">
        <f t="shared" si="14"/>
        <v>39623.412062899784</v>
      </c>
      <c r="G94" s="36">
        <f t="shared" si="15"/>
        <v>10508212.005158192</v>
      </c>
      <c r="I94" s="34">
        <v>77</v>
      </c>
      <c r="J94" s="35">
        <f t="shared" si="21"/>
        <v>10558437.868985806</v>
      </c>
      <c r="K94" s="35">
        <f t="shared" si="18"/>
        <v>98462</v>
      </c>
      <c r="L94" s="35">
        <f t="shared" si="19"/>
        <v>58951.278101837415</v>
      </c>
      <c r="M94" s="35">
        <f t="shared" si="20"/>
        <v>39510.721898162585</v>
      </c>
      <c r="N94" s="36">
        <f t="shared" si="16"/>
        <v>10518927.147087643</v>
      </c>
    </row>
    <row r="95" spans="2:14" ht="14.5">
      <c r="B95" s="34">
        <v>78</v>
      </c>
      <c r="C95" s="35">
        <f t="shared" si="17"/>
        <v>10508212.005158192</v>
      </c>
      <c r="D95" s="35">
        <f t="shared" si="12"/>
        <v>98076</v>
      </c>
      <c r="E95" s="35">
        <f t="shared" si="13"/>
        <v>58233.008195251641</v>
      </c>
      <c r="F95" s="35">
        <f t="shared" si="14"/>
        <v>39842.991804748359</v>
      </c>
      <c r="G95" s="36">
        <f t="shared" si="15"/>
        <v>10468369.013353443</v>
      </c>
      <c r="I95" s="34">
        <v>78</v>
      </c>
      <c r="J95" s="35">
        <f t="shared" si="21"/>
        <v>10518927.147087643</v>
      </c>
      <c r="K95" s="35">
        <f t="shared" si="18"/>
        <v>98462</v>
      </c>
      <c r="L95" s="35">
        <f t="shared" si="19"/>
        <v>58730.676571239339</v>
      </c>
      <c r="M95" s="35">
        <f t="shared" si="20"/>
        <v>39731.323428760661</v>
      </c>
      <c r="N95" s="36">
        <f t="shared" si="16"/>
        <v>10479195.823658882</v>
      </c>
    </row>
    <row r="96" spans="2:14" ht="14.5">
      <c r="B96" s="34">
        <v>79</v>
      </c>
      <c r="C96" s="35">
        <f t="shared" si="17"/>
        <v>10468369.013353443</v>
      </c>
      <c r="D96" s="35">
        <f t="shared" si="12"/>
        <v>98076</v>
      </c>
      <c r="E96" s="35">
        <f t="shared" si="13"/>
        <v>58012.211615667002</v>
      </c>
      <c r="F96" s="35">
        <f t="shared" si="14"/>
        <v>40063.788384332998</v>
      </c>
      <c r="G96" s="36">
        <f t="shared" si="15"/>
        <v>10428305.22496911</v>
      </c>
      <c r="I96" s="34">
        <v>79</v>
      </c>
      <c r="J96" s="35">
        <f t="shared" si="21"/>
        <v>10479195.823658882</v>
      </c>
      <c r="K96" s="35">
        <f t="shared" si="18"/>
        <v>98462</v>
      </c>
      <c r="L96" s="35">
        <f t="shared" si="19"/>
        <v>58508.843348762086</v>
      </c>
      <c r="M96" s="35">
        <f t="shared" si="20"/>
        <v>39953.156651237914</v>
      </c>
      <c r="N96" s="36">
        <f t="shared" si="16"/>
        <v>10439242.667007644</v>
      </c>
    </row>
    <row r="97" spans="2:14" ht="14.5">
      <c r="B97" s="34">
        <v>80</v>
      </c>
      <c r="C97" s="35">
        <f t="shared" si="17"/>
        <v>10428305.22496911</v>
      </c>
      <c r="D97" s="35">
        <f t="shared" si="12"/>
        <v>98076</v>
      </c>
      <c r="E97" s="35">
        <f t="shared" si="13"/>
        <v>57790.191455037151</v>
      </c>
      <c r="F97" s="35">
        <f t="shared" si="14"/>
        <v>40285.808544962849</v>
      </c>
      <c r="G97" s="36">
        <f t="shared" si="15"/>
        <v>10388019.416424146</v>
      </c>
      <c r="I97" s="34">
        <v>80</v>
      </c>
      <c r="J97" s="35">
        <f t="shared" si="21"/>
        <v>10439242.667007644</v>
      </c>
      <c r="K97" s="35">
        <f t="shared" si="18"/>
        <v>98462</v>
      </c>
      <c r="L97" s="35">
        <f t="shared" si="19"/>
        <v>58285.771557459346</v>
      </c>
      <c r="M97" s="35">
        <f t="shared" si="20"/>
        <v>40176.228442540654</v>
      </c>
      <c r="N97" s="36">
        <f t="shared" si="16"/>
        <v>10399066.438565103</v>
      </c>
    </row>
    <row r="98" spans="2:14" ht="14.5">
      <c r="B98" s="34">
        <v>81</v>
      </c>
      <c r="C98" s="35">
        <f t="shared" si="17"/>
        <v>10388019.416424146</v>
      </c>
      <c r="D98" s="35">
        <f t="shared" si="12"/>
        <v>98076</v>
      </c>
      <c r="E98" s="35">
        <f t="shared" si="13"/>
        <v>57566.940932683814</v>
      </c>
      <c r="F98" s="35">
        <f t="shared" si="14"/>
        <v>40509.059067316186</v>
      </c>
      <c r="G98" s="36">
        <f t="shared" si="15"/>
        <v>10347510.35735683</v>
      </c>
      <c r="I98" s="34">
        <v>81</v>
      </c>
      <c r="J98" s="35">
        <f t="shared" si="21"/>
        <v>10399066.438565103</v>
      </c>
      <c r="K98" s="35">
        <f t="shared" si="18"/>
        <v>98462</v>
      </c>
      <c r="L98" s="35">
        <f t="shared" si="19"/>
        <v>58061.454281988495</v>
      </c>
      <c r="M98" s="35">
        <f t="shared" si="20"/>
        <v>40400.545718011505</v>
      </c>
      <c r="N98" s="36">
        <f t="shared" si="16"/>
        <v>10358665.892847091</v>
      </c>
    </row>
    <row r="99" spans="2:14" ht="14.5">
      <c r="B99" s="34">
        <v>82</v>
      </c>
      <c r="C99" s="35">
        <f t="shared" si="17"/>
        <v>10347510.35735683</v>
      </c>
      <c r="D99" s="35">
        <f t="shared" si="12"/>
        <v>98076</v>
      </c>
      <c r="E99" s="35">
        <f t="shared" si="13"/>
        <v>57342.453230352432</v>
      </c>
      <c r="F99" s="35">
        <f t="shared" si="14"/>
        <v>40733.546769647568</v>
      </c>
      <c r="G99" s="36">
        <f t="shared" si="15"/>
        <v>10306776.810587183</v>
      </c>
      <c r="I99" s="34">
        <v>82</v>
      </c>
      <c r="J99" s="35">
        <f t="shared" si="21"/>
        <v>10358665.892847091</v>
      </c>
      <c r="K99" s="35">
        <f t="shared" si="18"/>
        <v>98462</v>
      </c>
      <c r="L99" s="35">
        <f t="shared" si="19"/>
        <v>57835.884568396257</v>
      </c>
      <c r="M99" s="35">
        <f t="shared" si="20"/>
        <v>40626.115431603743</v>
      </c>
      <c r="N99" s="36">
        <f t="shared" si="16"/>
        <v>10318039.777415488</v>
      </c>
    </row>
    <row r="100" spans="2:14" ht="14.5">
      <c r="B100" s="34">
        <v>83</v>
      </c>
      <c r="C100" s="35">
        <f t="shared" si="17"/>
        <v>10306776.810587183</v>
      </c>
      <c r="D100" s="35">
        <f t="shared" si="12"/>
        <v>98076</v>
      </c>
      <c r="E100" s="35">
        <f t="shared" si="13"/>
        <v>57116.72149200397</v>
      </c>
      <c r="F100" s="35">
        <f t="shared" si="14"/>
        <v>40959.27850799603</v>
      </c>
      <c r="G100" s="36">
        <f t="shared" si="15"/>
        <v>10265817.532079186</v>
      </c>
      <c r="I100" s="34">
        <v>83</v>
      </c>
      <c r="J100" s="35">
        <f t="shared" si="21"/>
        <v>10318039.777415488</v>
      </c>
      <c r="K100" s="35">
        <f t="shared" si="18"/>
        <v>98462</v>
      </c>
      <c r="L100" s="35">
        <f t="shared" si="19"/>
        <v>57609.055423903141</v>
      </c>
      <c r="M100" s="35">
        <f t="shared" si="20"/>
        <v>40852.944576096859</v>
      </c>
      <c r="N100" s="36">
        <f t="shared" si="16"/>
        <v>10277186.83283939</v>
      </c>
    </row>
    <row r="101" spans="2:14" ht="14.5">
      <c r="B101" s="34">
        <v>84</v>
      </c>
      <c r="C101" s="35">
        <f t="shared" si="17"/>
        <v>10265817.532079186</v>
      </c>
      <c r="D101" s="35">
        <f t="shared" si="12"/>
        <v>98076</v>
      </c>
      <c r="E101" s="35">
        <f t="shared" si="13"/>
        <v>56889.738823605498</v>
      </c>
      <c r="F101" s="35">
        <f t="shared" si="14"/>
        <v>41186.261176394502</v>
      </c>
      <c r="G101" s="36">
        <f t="shared" si="15"/>
        <v>10224631.270902792</v>
      </c>
      <c r="I101" s="34">
        <v>84</v>
      </c>
      <c r="J101" s="35">
        <f t="shared" si="21"/>
        <v>10277186.83283939</v>
      </c>
      <c r="K101" s="35">
        <f t="shared" si="18"/>
        <v>98462</v>
      </c>
      <c r="L101" s="35">
        <f t="shared" si="19"/>
        <v>57380.959816686598</v>
      </c>
      <c r="M101" s="35">
        <f t="shared" si="20"/>
        <v>41081.040183313402</v>
      </c>
      <c r="N101" s="36">
        <f t="shared" si="16"/>
        <v>10236105.792656077</v>
      </c>
    </row>
    <row r="102" spans="2:14" ht="14.5">
      <c r="B102" s="34">
        <v>85</v>
      </c>
      <c r="C102" s="35">
        <f t="shared" si="17"/>
        <v>10224631.270902792</v>
      </c>
      <c r="D102" s="35">
        <f t="shared" si="12"/>
        <v>98076</v>
      </c>
      <c r="E102" s="35">
        <f t="shared" si="13"/>
        <v>56661.498292919649</v>
      </c>
      <c r="F102" s="35">
        <f t="shared" si="14"/>
        <v>41414.501707080351</v>
      </c>
      <c r="G102" s="36">
        <f t="shared" si="15"/>
        <v>10183216.769195711</v>
      </c>
      <c r="I102" s="34">
        <v>85</v>
      </c>
      <c r="J102" s="35">
        <f t="shared" si="21"/>
        <v>10236105.792656077</v>
      </c>
      <c r="K102" s="35">
        <f t="shared" si="18"/>
        <v>98462</v>
      </c>
      <c r="L102" s="35">
        <f t="shared" si="19"/>
        <v>57151.590675663094</v>
      </c>
      <c r="M102" s="35">
        <f t="shared" si="20"/>
        <v>41310.409324336906</v>
      </c>
      <c r="N102" s="36">
        <f t="shared" si="16"/>
        <v>10194795.38333174</v>
      </c>
    </row>
    <row r="103" spans="2:14" ht="14.5">
      <c r="B103" s="34">
        <v>86</v>
      </c>
      <c r="C103" s="35">
        <f t="shared" si="17"/>
        <v>10183216.769195711</v>
      </c>
      <c r="D103" s="35">
        <f t="shared" si="12"/>
        <v>98076</v>
      </c>
      <c r="E103" s="35">
        <f t="shared" si="13"/>
        <v>56431.992929292901</v>
      </c>
      <c r="F103" s="35">
        <f t="shared" si="14"/>
        <v>41644.007070707099</v>
      </c>
      <c r="G103" s="36">
        <f t="shared" si="15"/>
        <v>10141572.762125004</v>
      </c>
      <c r="I103" s="34">
        <v>86</v>
      </c>
      <c r="J103" s="35">
        <f t="shared" si="21"/>
        <v>10194795.38333174</v>
      </c>
      <c r="K103" s="35">
        <f t="shared" si="18"/>
        <v>98462</v>
      </c>
      <c r="L103" s="35">
        <f t="shared" si="19"/>
        <v>56920.940890268888</v>
      </c>
      <c r="M103" s="35">
        <f t="shared" si="20"/>
        <v>41541.059109731112</v>
      </c>
      <c r="N103" s="36">
        <f t="shared" si="16"/>
        <v>10153254.32422201</v>
      </c>
    </row>
    <row r="104" spans="2:14" ht="14.5">
      <c r="B104" s="34">
        <v>87</v>
      </c>
      <c r="C104" s="35">
        <f t="shared" si="17"/>
        <v>10141572.762125004</v>
      </c>
      <c r="D104" s="35">
        <f t="shared" si="12"/>
        <v>98076</v>
      </c>
      <c r="E104" s="35">
        <f t="shared" si="13"/>
        <v>56201.215723442736</v>
      </c>
      <c r="F104" s="35">
        <f t="shared" si="14"/>
        <v>41874.784276557264</v>
      </c>
      <c r="G104" s="36">
        <f t="shared" si="15"/>
        <v>10099697.977848446</v>
      </c>
      <c r="I104" s="34">
        <v>87</v>
      </c>
      <c r="J104" s="35">
        <f t="shared" si="21"/>
        <v>10153254.32422201</v>
      </c>
      <c r="K104" s="35">
        <f t="shared" si="18"/>
        <v>98462</v>
      </c>
      <c r="L104" s="35">
        <f t="shared" si="19"/>
        <v>56689.003310239554</v>
      </c>
      <c r="M104" s="35">
        <f t="shared" si="20"/>
        <v>41772.996689760446</v>
      </c>
      <c r="N104" s="36">
        <f t="shared" si="16"/>
        <v>10111481.327532249</v>
      </c>
    </row>
    <row r="105" spans="2:14" ht="14.5">
      <c r="B105" s="34">
        <v>88</v>
      </c>
      <c r="C105" s="35">
        <f t="shared" si="17"/>
        <v>10099697.977848446</v>
      </c>
      <c r="D105" s="35">
        <f t="shared" si="12"/>
        <v>98076</v>
      </c>
      <c r="E105" s="35">
        <f t="shared" si="13"/>
        <v>55969.159627243476</v>
      </c>
      <c r="F105" s="35">
        <f t="shared" si="14"/>
        <v>42106.840372756524</v>
      </c>
      <c r="G105" s="36">
        <f t="shared" si="15"/>
        <v>10057591.13747569</v>
      </c>
      <c r="I105" s="34">
        <v>88</v>
      </c>
      <c r="J105" s="35">
        <f t="shared" si="21"/>
        <v>10111481.327532249</v>
      </c>
      <c r="K105" s="35">
        <f t="shared" si="18"/>
        <v>98462</v>
      </c>
      <c r="L105" s="35">
        <f t="shared" si="19"/>
        <v>56455.770745388385</v>
      </c>
      <c r="M105" s="35">
        <f t="shared" si="20"/>
        <v>42006.229254611615</v>
      </c>
      <c r="N105" s="36">
        <f t="shared" si="16"/>
        <v>10069475.098277638</v>
      </c>
    </row>
    <row r="106" spans="2:14" ht="14.5">
      <c r="B106" s="34">
        <v>89</v>
      </c>
      <c r="C106" s="35">
        <f t="shared" si="17"/>
        <v>10057591.13747569</v>
      </c>
      <c r="D106" s="35">
        <f t="shared" si="12"/>
        <v>98076</v>
      </c>
      <c r="E106" s="35">
        <f t="shared" si="13"/>
        <v>55735.817553511122</v>
      </c>
      <c r="F106" s="35">
        <f t="shared" si="14"/>
        <v>42340.182446488878</v>
      </c>
      <c r="G106" s="36">
        <f t="shared" si="15"/>
        <v>10015250.955029201</v>
      </c>
      <c r="I106" s="34">
        <v>89</v>
      </c>
      <c r="J106" s="35">
        <f t="shared" si="21"/>
        <v>10069475.098277638</v>
      </c>
      <c r="K106" s="35">
        <f t="shared" si="18"/>
        <v>98462</v>
      </c>
      <c r="L106" s="35">
        <f t="shared" si="19"/>
        <v>56221.235965383479</v>
      </c>
      <c r="M106" s="35">
        <f t="shared" si="20"/>
        <v>42240.764034616521</v>
      </c>
      <c r="N106" s="36">
        <f t="shared" si="16"/>
        <v>10027234.334243022</v>
      </c>
    </row>
    <row r="107" spans="2:14" ht="14.5">
      <c r="B107" s="34">
        <v>90</v>
      </c>
      <c r="C107" s="35">
        <f t="shared" si="17"/>
        <v>10015250.955029201</v>
      </c>
      <c r="D107" s="35">
        <f t="shared" si="12"/>
        <v>98076</v>
      </c>
      <c r="E107" s="35">
        <f t="shared" si="13"/>
        <v>55501.182375786826</v>
      </c>
      <c r="F107" s="35">
        <f t="shared" si="14"/>
        <v>42574.817624213174</v>
      </c>
      <c r="G107" s="36">
        <f t="shared" si="15"/>
        <v>9972676.1374049876</v>
      </c>
      <c r="I107" s="34">
        <v>90</v>
      </c>
      <c r="J107" s="35">
        <f t="shared" si="21"/>
        <v>10027234.334243022</v>
      </c>
      <c r="K107" s="35">
        <f t="shared" si="18"/>
        <v>98462</v>
      </c>
      <c r="L107" s="35">
        <f t="shared" si="19"/>
        <v>55985.391699523541</v>
      </c>
      <c r="M107" s="35">
        <f t="shared" si="20"/>
        <v>42476.608300476459</v>
      </c>
      <c r="N107" s="36">
        <f t="shared" si="16"/>
        <v>9984757.7259425446</v>
      </c>
    </row>
    <row r="108" spans="2:14" ht="14.5">
      <c r="B108" s="34">
        <v>91</v>
      </c>
      <c r="C108" s="35">
        <f t="shared" si="17"/>
        <v>9972676.1374049876</v>
      </c>
      <c r="D108" s="35">
        <f t="shared" si="12"/>
        <v>98076</v>
      </c>
      <c r="E108" s="35">
        <f t="shared" si="13"/>
        <v>55265.246928119304</v>
      </c>
      <c r="F108" s="35">
        <f t="shared" si="14"/>
        <v>42810.753071880696</v>
      </c>
      <c r="G108" s="36">
        <f t="shared" si="15"/>
        <v>9929865.3843331076</v>
      </c>
      <c r="I108" s="34">
        <v>91</v>
      </c>
      <c r="J108" s="35">
        <f t="shared" si="21"/>
        <v>9984757.7259425446</v>
      </c>
      <c r="K108" s="35">
        <f t="shared" si="18"/>
        <v>98462</v>
      </c>
      <c r="L108" s="35">
        <f t="shared" si="19"/>
        <v>55748.230636512541</v>
      </c>
      <c r="M108" s="35">
        <f t="shared" si="20"/>
        <v>42713.769363487459</v>
      </c>
      <c r="N108" s="36">
        <f t="shared" si="16"/>
        <v>9942043.9565790575</v>
      </c>
    </row>
    <row r="109" spans="2:14" ht="14.5">
      <c r="B109" s="34">
        <v>92</v>
      </c>
      <c r="C109" s="35">
        <f t="shared" si="17"/>
        <v>9929865.3843331076</v>
      </c>
      <c r="D109" s="35">
        <f t="shared" si="12"/>
        <v>98076</v>
      </c>
      <c r="E109" s="35">
        <f t="shared" si="13"/>
        <v>55028.004004845978</v>
      </c>
      <c r="F109" s="35">
        <f t="shared" si="14"/>
        <v>43047.995995154022</v>
      </c>
      <c r="G109" s="36">
        <f t="shared" si="15"/>
        <v>9886817.388337953</v>
      </c>
      <c r="I109" s="34">
        <v>92</v>
      </c>
      <c r="J109" s="35">
        <f t="shared" si="21"/>
        <v>9942043.9565790575</v>
      </c>
      <c r="K109" s="35">
        <f t="shared" si="18"/>
        <v>98462</v>
      </c>
      <c r="L109" s="35">
        <f t="shared" si="19"/>
        <v>55509.745424233079</v>
      </c>
      <c r="M109" s="35">
        <f t="shared" si="20"/>
        <v>42952.254575766921</v>
      </c>
      <c r="N109" s="36">
        <f t="shared" si="16"/>
        <v>9899091.7020032909</v>
      </c>
    </row>
    <row r="110" spans="2:14" ht="14.5">
      <c r="B110" s="34">
        <v>93</v>
      </c>
      <c r="C110" s="35">
        <f t="shared" si="17"/>
        <v>9886817.388337953</v>
      </c>
      <c r="D110" s="35">
        <f t="shared" si="12"/>
        <v>98076</v>
      </c>
      <c r="E110" s="35">
        <f t="shared" si="13"/>
        <v>54789.446360372822</v>
      </c>
      <c r="F110" s="35">
        <f t="shared" si="14"/>
        <v>43286.553639627178</v>
      </c>
      <c r="G110" s="36">
        <f t="shared" si="15"/>
        <v>9843530.834698325</v>
      </c>
      <c r="I110" s="34">
        <v>93</v>
      </c>
      <c r="J110" s="35">
        <f t="shared" si="21"/>
        <v>9899091.7020032909</v>
      </c>
      <c r="K110" s="35">
        <f t="shared" si="18"/>
        <v>98462</v>
      </c>
      <c r="L110" s="35">
        <f t="shared" si="19"/>
        <v>55269.928669518376</v>
      </c>
      <c r="M110" s="35">
        <f t="shared" si="20"/>
        <v>43192.071330481624</v>
      </c>
      <c r="N110" s="36">
        <f t="shared" si="16"/>
        <v>9855899.6306728087</v>
      </c>
    </row>
    <row r="111" spans="2:14" ht="14.5">
      <c r="B111" s="34">
        <v>94</v>
      </c>
      <c r="C111" s="35">
        <f t="shared" si="17"/>
        <v>9843530.834698325</v>
      </c>
      <c r="D111" s="35">
        <f t="shared" si="12"/>
        <v>98076</v>
      </c>
      <c r="E111" s="35">
        <f t="shared" si="13"/>
        <v>54549.566708953214</v>
      </c>
      <c r="F111" s="35">
        <f t="shared" si="14"/>
        <v>43526.433291046786</v>
      </c>
      <c r="G111" s="36">
        <f t="shared" si="15"/>
        <v>9800004.4014072791</v>
      </c>
      <c r="I111" s="34">
        <v>94</v>
      </c>
      <c r="J111" s="35">
        <f t="shared" si="21"/>
        <v>9855899.6306728087</v>
      </c>
      <c r="K111" s="35">
        <f t="shared" si="18"/>
        <v>98462</v>
      </c>
      <c r="L111" s="35">
        <f t="shared" si="19"/>
        <v>55028.772937923182</v>
      </c>
      <c r="M111" s="35">
        <f t="shared" si="20"/>
        <v>43433.227062076818</v>
      </c>
      <c r="N111" s="36">
        <f t="shared" si="16"/>
        <v>9812466.4036107324</v>
      </c>
    </row>
    <row r="112" spans="2:14" ht="14.5">
      <c r="B112" s="34">
        <v>95</v>
      </c>
      <c r="C112" s="35">
        <f t="shared" si="17"/>
        <v>9800004.4014072791</v>
      </c>
      <c r="D112" s="35">
        <f t="shared" si="12"/>
        <v>98076</v>
      </c>
      <c r="E112" s="35">
        <f t="shared" si="13"/>
        <v>54308.357724465342</v>
      </c>
      <c r="F112" s="35">
        <f t="shared" si="14"/>
        <v>43767.642275534658</v>
      </c>
      <c r="G112" s="36">
        <f t="shared" si="15"/>
        <v>9756236.7591317445</v>
      </c>
      <c r="I112" s="34">
        <v>95</v>
      </c>
      <c r="J112" s="35">
        <f t="shared" si="21"/>
        <v>9812466.4036107324</v>
      </c>
      <c r="K112" s="35">
        <f t="shared" si="18"/>
        <v>98462</v>
      </c>
      <c r="L112" s="35">
        <f t="shared" si="19"/>
        <v>54786.270753493263</v>
      </c>
      <c r="M112" s="35">
        <f t="shared" si="20"/>
        <v>43675.729246506737</v>
      </c>
      <c r="N112" s="36">
        <f t="shared" si="16"/>
        <v>9768790.6743642259</v>
      </c>
    </row>
    <row r="113" spans="2:14" ht="14.5">
      <c r="B113" s="34">
        <v>96</v>
      </c>
      <c r="C113" s="35">
        <f t="shared" si="17"/>
        <v>9756236.7591317445</v>
      </c>
      <c r="D113" s="35">
        <f t="shared" si="12"/>
        <v>98076</v>
      </c>
      <c r="E113" s="35">
        <f t="shared" si="13"/>
        <v>54065.812040188415</v>
      </c>
      <c r="F113" s="35">
        <f t="shared" si="14"/>
        <v>44010.187959811585</v>
      </c>
      <c r="G113" s="36">
        <f t="shared" si="15"/>
        <v>9712226.5711719338</v>
      </c>
      <c r="I113" s="34">
        <v>96</v>
      </c>
      <c r="J113" s="35">
        <f t="shared" si="21"/>
        <v>9768790.6743642259</v>
      </c>
      <c r="K113" s="35">
        <f t="shared" si="18"/>
        <v>98462</v>
      </c>
      <c r="L113" s="35">
        <f t="shared" si="19"/>
        <v>54542.4145985336</v>
      </c>
      <c r="M113" s="35">
        <f t="shared" si="20"/>
        <v>43919.5854014664</v>
      </c>
      <c r="N113" s="36">
        <f t="shared" si="16"/>
        <v>9724871.0889627598</v>
      </c>
    </row>
    <row r="114" spans="2:14" ht="14.5">
      <c r="B114" s="34">
        <v>97</v>
      </c>
      <c r="C114" s="35">
        <f t="shared" si="17"/>
        <v>9712226.5711719338</v>
      </c>
      <c r="D114" s="35">
        <f t="shared" si="12"/>
        <v>98076</v>
      </c>
      <c r="E114" s="35">
        <f t="shared" si="13"/>
        <v>53821.922248577808</v>
      </c>
      <c r="F114" s="35">
        <f t="shared" si="14"/>
        <v>44254.077751422192</v>
      </c>
      <c r="G114" s="36">
        <f t="shared" si="15"/>
        <v>9667972.4934205115</v>
      </c>
      <c r="I114" s="34">
        <v>97</v>
      </c>
      <c r="J114" s="35">
        <f t="shared" si="21"/>
        <v>9724871.0889627598</v>
      </c>
      <c r="K114" s="35">
        <f t="shared" si="18"/>
        <v>98462</v>
      </c>
      <c r="L114" s="35">
        <f t="shared" si="19"/>
        <v>54297.19691337541</v>
      </c>
      <c r="M114" s="35">
        <f t="shared" si="20"/>
        <v>44164.80308662459</v>
      </c>
      <c r="N114" s="36">
        <f t="shared" si="16"/>
        <v>9680706.2858761344</v>
      </c>
    </row>
    <row r="115" spans="2:14" ht="14.5">
      <c r="B115" s="34">
        <v>98</v>
      </c>
      <c r="C115" s="35">
        <f t="shared" si="17"/>
        <v>9667972.4934205115</v>
      </c>
      <c r="D115" s="35">
        <f t="shared" si="12"/>
        <v>98076</v>
      </c>
      <c r="E115" s="35">
        <f t="shared" si="13"/>
        <v>53576.680901038671</v>
      </c>
      <c r="F115" s="35">
        <f t="shared" si="14"/>
        <v>44499.319098961329</v>
      </c>
      <c r="G115" s="36">
        <f t="shared" si="15"/>
        <v>9623473.1743215509</v>
      </c>
      <c r="I115" s="34">
        <v>98</v>
      </c>
      <c r="J115" s="35">
        <f t="shared" si="21"/>
        <v>9680706.2858761344</v>
      </c>
      <c r="K115" s="35">
        <f t="shared" si="18"/>
        <v>98462</v>
      </c>
      <c r="L115" s="35">
        <f t="shared" si="19"/>
        <v>54050.610096141754</v>
      </c>
      <c r="M115" s="35">
        <f t="shared" si="20"/>
        <v>44411.389903858246</v>
      </c>
      <c r="N115" s="36">
        <f t="shared" si="16"/>
        <v>9636294.8959722761</v>
      </c>
    </row>
    <row r="116" spans="2:14" ht="14.5">
      <c r="B116" s="34">
        <v>99</v>
      </c>
      <c r="C116" s="35">
        <f t="shared" si="17"/>
        <v>9623473.1743215509</v>
      </c>
      <c r="D116" s="35">
        <f t="shared" si="12"/>
        <v>98076</v>
      </c>
      <c r="E116" s="35">
        <f t="shared" si="13"/>
        <v>53330.080507698593</v>
      </c>
      <c r="F116" s="35">
        <f t="shared" si="14"/>
        <v>44745.919492301407</v>
      </c>
      <c r="G116" s="36">
        <f t="shared" si="15"/>
        <v>9578727.2548292503</v>
      </c>
      <c r="I116" s="34">
        <v>99</v>
      </c>
      <c r="J116" s="35">
        <f t="shared" si="21"/>
        <v>9636294.8959722761</v>
      </c>
      <c r="K116" s="35">
        <f t="shared" si="18"/>
        <v>98462</v>
      </c>
      <c r="L116" s="35">
        <f t="shared" si="19"/>
        <v>53802.646502511874</v>
      </c>
      <c r="M116" s="35">
        <f t="shared" si="20"/>
        <v>44659.353497488126</v>
      </c>
      <c r="N116" s="36">
        <f t="shared" si="16"/>
        <v>9591635.5424747877</v>
      </c>
    </row>
    <row r="117" spans="2:14" ht="14.5">
      <c r="B117" s="34">
        <v>100</v>
      </c>
      <c r="C117" s="35">
        <f t="shared" si="17"/>
        <v>9578727.2548292503</v>
      </c>
      <c r="D117" s="35">
        <f t="shared" si="12"/>
        <v>98076</v>
      </c>
      <c r="E117" s="35">
        <f t="shared" si="13"/>
        <v>53082.11353717876</v>
      </c>
      <c r="F117" s="35">
        <f t="shared" si="14"/>
        <v>44993.88646282124</v>
      </c>
      <c r="G117" s="36">
        <f t="shared" si="15"/>
        <v>9533733.3683664296</v>
      </c>
      <c r="I117" s="34">
        <v>100</v>
      </c>
      <c r="J117" s="35">
        <f t="shared" si="21"/>
        <v>9591635.5424747877</v>
      </c>
      <c r="K117" s="35">
        <f t="shared" si="18"/>
        <v>98462</v>
      </c>
      <c r="L117" s="35">
        <f t="shared" si="19"/>
        <v>53553.29844548423</v>
      </c>
      <c r="M117" s="35">
        <f t="shared" si="20"/>
        <v>44908.70155451577</v>
      </c>
      <c r="N117" s="36">
        <f t="shared" si="16"/>
        <v>9546726.8409202714</v>
      </c>
    </row>
    <row r="118" spans="2:14" ht="14.5">
      <c r="B118" s="34">
        <v>101</v>
      </c>
      <c r="C118" s="35">
        <f t="shared" si="17"/>
        <v>9533733.3683664296</v>
      </c>
      <c r="D118" s="35">
        <f t="shared" si="12"/>
        <v>98076</v>
      </c>
      <c r="E118" s="35">
        <f t="shared" si="13"/>
        <v>52832.772416363965</v>
      </c>
      <c r="F118" s="35">
        <f t="shared" si="14"/>
        <v>45243.227583636035</v>
      </c>
      <c r="G118" s="36">
        <f t="shared" si="15"/>
        <v>9488490.140782794</v>
      </c>
      <c r="I118" s="34">
        <v>101</v>
      </c>
      <c r="J118" s="35">
        <f t="shared" si="21"/>
        <v>9546726.8409202714</v>
      </c>
      <c r="K118" s="35">
        <f t="shared" si="18"/>
        <v>98462</v>
      </c>
      <c r="L118" s="35">
        <f t="shared" si="19"/>
        <v>53302.558195138183</v>
      </c>
      <c r="M118" s="35">
        <f t="shared" si="20"/>
        <v>45159.441804861817</v>
      </c>
      <c r="N118" s="36">
        <f t="shared" si="16"/>
        <v>9501567.3991154097</v>
      </c>
    </row>
    <row r="119" spans="2:14" ht="14.5">
      <c r="B119" s="34">
        <v>102</v>
      </c>
      <c r="C119" s="35">
        <f t="shared" si="17"/>
        <v>9488490.140782794</v>
      </c>
      <c r="D119" s="35">
        <f t="shared" si="12"/>
        <v>98076</v>
      </c>
      <c r="E119" s="35">
        <f t="shared" si="13"/>
        <v>52582.049530171324</v>
      </c>
      <c r="F119" s="35">
        <f t="shared" si="14"/>
        <v>45493.950469828676</v>
      </c>
      <c r="G119" s="36">
        <f t="shared" si="15"/>
        <v>9442996.1903129648</v>
      </c>
      <c r="I119" s="34">
        <v>102</v>
      </c>
      <c r="J119" s="35">
        <f t="shared" si="21"/>
        <v>9501567.3991154097</v>
      </c>
      <c r="K119" s="35">
        <f t="shared" si="18"/>
        <v>98462</v>
      </c>
      <c r="L119" s="35">
        <f t="shared" si="19"/>
        <v>53050.417978394376</v>
      </c>
      <c r="M119" s="35">
        <f t="shared" si="20"/>
        <v>45411.582021605624</v>
      </c>
      <c r="N119" s="36">
        <f t="shared" si="16"/>
        <v>9456155.8170938045</v>
      </c>
    </row>
    <row r="120" spans="2:14" ht="14.5">
      <c r="B120" s="34">
        <v>103</v>
      </c>
      <c r="C120" s="35">
        <f t="shared" si="17"/>
        <v>9442996.1903129648</v>
      </c>
      <c r="D120" s="35">
        <f t="shared" si="12"/>
        <v>98076</v>
      </c>
      <c r="E120" s="35">
        <f t="shared" si="13"/>
        <v>52329.937221317676</v>
      </c>
      <c r="F120" s="35">
        <f t="shared" si="14"/>
        <v>45746.062778682324</v>
      </c>
      <c r="G120" s="36">
        <f t="shared" si="15"/>
        <v>9397250.1275342833</v>
      </c>
      <c r="I120" s="34">
        <v>103</v>
      </c>
      <c r="J120" s="35">
        <f t="shared" si="21"/>
        <v>9456155.8170938045</v>
      </c>
      <c r="K120" s="35">
        <f t="shared" si="18"/>
        <v>98462</v>
      </c>
      <c r="L120" s="35">
        <f t="shared" si="19"/>
        <v>52796.86997877375</v>
      </c>
      <c r="M120" s="35">
        <f t="shared" si="20"/>
        <v>45665.13002122625</v>
      </c>
      <c r="N120" s="36">
        <f t="shared" si="16"/>
        <v>9410490.6870725788</v>
      </c>
    </row>
    <row r="121" spans="2:14" ht="14.5">
      <c r="B121" s="34">
        <v>104</v>
      </c>
      <c r="C121" s="35">
        <f t="shared" si="17"/>
        <v>9397250.1275342833</v>
      </c>
      <c r="D121" s="35">
        <f t="shared" si="12"/>
        <v>98076</v>
      </c>
      <c r="E121" s="35">
        <f t="shared" si="13"/>
        <v>52076.427790085821</v>
      </c>
      <c r="F121" s="35">
        <f t="shared" si="14"/>
        <v>45999.572209914179</v>
      </c>
      <c r="G121" s="36">
        <f t="shared" si="15"/>
        <v>9351250.55532437</v>
      </c>
      <c r="I121" s="34">
        <v>104</v>
      </c>
      <c r="J121" s="35">
        <f t="shared" si="21"/>
        <v>9410490.6870725788</v>
      </c>
      <c r="K121" s="35">
        <f t="shared" si="18"/>
        <v>98462</v>
      </c>
      <c r="L121" s="35">
        <f t="shared" si="19"/>
        <v>52541.906336155233</v>
      </c>
      <c r="M121" s="35">
        <f t="shared" si="20"/>
        <v>45920.093663844767</v>
      </c>
      <c r="N121" s="36">
        <f t="shared" si="16"/>
        <v>9364570.5934087336</v>
      </c>
    </row>
    <row r="122" spans="2:14" ht="14.5">
      <c r="B122" s="34">
        <v>105</v>
      </c>
      <c r="C122" s="35">
        <f t="shared" si="17"/>
        <v>9351250.55532437</v>
      </c>
      <c r="D122" s="35">
        <f t="shared" si="12"/>
        <v>98076</v>
      </c>
      <c r="E122" s="35">
        <f t="shared" si="13"/>
        <v>51821.513494089217</v>
      </c>
      <c r="F122" s="35">
        <f t="shared" si="14"/>
        <v>46254.486505910783</v>
      </c>
      <c r="G122" s="36">
        <f t="shared" si="15"/>
        <v>9304996.0688184593</v>
      </c>
      <c r="I122" s="34">
        <v>105</v>
      </c>
      <c r="J122" s="35">
        <f t="shared" si="21"/>
        <v>9364570.5934087336</v>
      </c>
      <c r="K122" s="35">
        <f t="shared" si="18"/>
        <v>98462</v>
      </c>
      <c r="L122" s="35">
        <f t="shared" si="19"/>
        <v>52285.519146532104</v>
      </c>
      <c r="M122" s="35">
        <f t="shared" si="20"/>
        <v>46176.480853467896</v>
      </c>
      <c r="N122" s="36">
        <f t="shared" si="16"/>
        <v>9318394.1125552654</v>
      </c>
    </row>
    <row r="123" spans="2:14" ht="14.5">
      <c r="B123" s="34">
        <v>106</v>
      </c>
      <c r="C123" s="35">
        <f t="shared" si="17"/>
        <v>9304996.0688184593</v>
      </c>
      <c r="D123" s="35">
        <f t="shared" si="12"/>
        <v>98076</v>
      </c>
      <c r="E123" s="35">
        <f t="shared" si="13"/>
        <v>51565.186548035628</v>
      </c>
      <c r="F123" s="35">
        <f t="shared" si="14"/>
        <v>46510.813451964372</v>
      </c>
      <c r="G123" s="36">
        <f t="shared" si="15"/>
        <v>9258485.2553664949</v>
      </c>
      <c r="I123" s="34">
        <v>106</v>
      </c>
      <c r="J123" s="35">
        <f t="shared" si="21"/>
        <v>9318394.1125552654</v>
      </c>
      <c r="K123" s="35">
        <f t="shared" si="18"/>
        <v>98462</v>
      </c>
      <c r="L123" s="35">
        <f t="shared" si="19"/>
        <v>52027.700461766908</v>
      </c>
      <c r="M123" s="35">
        <f t="shared" si="20"/>
        <v>46434.299538233092</v>
      </c>
      <c r="N123" s="36">
        <f t="shared" si="16"/>
        <v>9271959.813017033</v>
      </c>
    </row>
    <row r="124" spans="2:14" ht="14.5">
      <c r="B124" s="34">
        <v>107</v>
      </c>
      <c r="C124" s="35">
        <f t="shared" si="17"/>
        <v>9258485.2553664949</v>
      </c>
      <c r="D124" s="35">
        <f t="shared" si="12"/>
        <v>98076</v>
      </c>
      <c r="E124" s="35">
        <f t="shared" si="13"/>
        <v>51307.439123489334</v>
      </c>
      <c r="F124" s="35">
        <f t="shared" si="14"/>
        <v>46768.560876510666</v>
      </c>
      <c r="G124" s="36">
        <f t="shared" si="15"/>
        <v>9211716.6944899838</v>
      </c>
      <c r="I124" s="34">
        <v>107</v>
      </c>
      <c r="J124" s="35">
        <f t="shared" si="21"/>
        <v>9271959.813017033</v>
      </c>
      <c r="K124" s="35">
        <f t="shared" si="18"/>
        <v>98462</v>
      </c>
      <c r="L124" s="35">
        <f t="shared" si="19"/>
        <v>51768.442289345105</v>
      </c>
      <c r="M124" s="35">
        <f t="shared" si="20"/>
        <v>46693.557710654895</v>
      </c>
      <c r="N124" s="36">
        <f t="shared" si="16"/>
        <v>9225266.255306378</v>
      </c>
    </row>
    <row r="125" spans="2:14" ht="14.5">
      <c r="B125" s="34">
        <v>108</v>
      </c>
      <c r="C125" s="35">
        <f t="shared" si="17"/>
        <v>9211716.6944899838</v>
      </c>
      <c r="D125" s="35">
        <f t="shared" si="12"/>
        <v>98076</v>
      </c>
      <c r="E125" s="35">
        <f t="shared" si="13"/>
        <v>51048.263348631997</v>
      </c>
      <c r="F125" s="35">
        <f t="shared" si="14"/>
        <v>47027.736651368003</v>
      </c>
      <c r="G125" s="36">
        <f t="shared" si="15"/>
        <v>9164688.9578386154</v>
      </c>
      <c r="I125" s="34">
        <v>108</v>
      </c>
      <c r="J125" s="35">
        <f t="shared" si="21"/>
        <v>9225266.255306378</v>
      </c>
      <c r="K125" s="35">
        <f t="shared" si="18"/>
        <v>98462</v>
      </c>
      <c r="L125" s="35">
        <f t="shared" si="19"/>
        <v>51507.736592127279</v>
      </c>
      <c r="M125" s="35">
        <f t="shared" si="20"/>
        <v>46954.263407872721</v>
      </c>
      <c r="N125" s="36">
        <f t="shared" si="16"/>
        <v>9178311.991898505</v>
      </c>
    </row>
    <row r="126" spans="2:14" ht="14.5">
      <c r="B126" s="34">
        <v>109</v>
      </c>
      <c r="C126" s="35">
        <f t="shared" si="17"/>
        <v>9164688.9578386154</v>
      </c>
      <c r="D126" s="35">
        <f t="shared" si="12"/>
        <v>98076</v>
      </c>
      <c r="E126" s="35">
        <f t="shared" si="13"/>
        <v>50787.65130802233</v>
      </c>
      <c r="F126" s="35">
        <f t="shared" si="14"/>
        <v>47288.34869197767</v>
      </c>
      <c r="G126" s="36">
        <f t="shared" si="15"/>
        <v>9117400.6091466378</v>
      </c>
      <c r="I126" s="34">
        <v>109</v>
      </c>
      <c r="J126" s="35">
        <f t="shared" si="21"/>
        <v>9178311.991898505</v>
      </c>
      <c r="K126" s="35">
        <f t="shared" si="18"/>
        <v>98462</v>
      </c>
      <c r="L126" s="35">
        <f t="shared" si="19"/>
        <v>51245.575288099993</v>
      </c>
      <c r="M126" s="35">
        <f t="shared" si="20"/>
        <v>47216.424711900007</v>
      </c>
      <c r="N126" s="36">
        <f t="shared" si="16"/>
        <v>9131095.5671866052</v>
      </c>
    </row>
    <row r="127" spans="2:14" ht="14.5">
      <c r="B127" s="34">
        <v>110</v>
      </c>
      <c r="C127" s="35">
        <f t="shared" si="17"/>
        <v>9117400.6091466378</v>
      </c>
      <c r="D127" s="35">
        <f t="shared" si="12"/>
        <v>98076</v>
      </c>
      <c r="E127" s="35">
        <f t="shared" si="13"/>
        <v>50525.595042354289</v>
      </c>
      <c r="F127" s="35">
        <f t="shared" si="14"/>
        <v>47550.404957645711</v>
      </c>
      <c r="G127" s="36">
        <f t="shared" si="15"/>
        <v>9069850.2041889913</v>
      </c>
      <c r="I127" s="34">
        <v>110</v>
      </c>
      <c r="J127" s="35">
        <f t="shared" si="21"/>
        <v>9131095.5671866052</v>
      </c>
      <c r="K127" s="35">
        <f t="shared" si="18"/>
        <v>98462</v>
      </c>
      <c r="L127" s="35">
        <f t="shared" si="19"/>
        <v>50981.950250125221</v>
      </c>
      <c r="M127" s="35">
        <f t="shared" si="20"/>
        <v>47480.049749874779</v>
      </c>
      <c r="N127" s="36">
        <f t="shared" si="16"/>
        <v>9083615.5174367297</v>
      </c>
    </row>
    <row r="128" spans="2:14" ht="14.5">
      <c r="B128" s="34">
        <v>111</v>
      </c>
      <c r="C128" s="35">
        <f t="shared" si="17"/>
        <v>9069850.2041889913</v>
      </c>
      <c r="D128" s="35">
        <f t="shared" si="12"/>
        <v>98076</v>
      </c>
      <c r="E128" s="35">
        <f t="shared" si="13"/>
        <v>50262.086548213993</v>
      </c>
      <c r="F128" s="35">
        <f t="shared" si="14"/>
        <v>47813.913451786007</v>
      </c>
      <c r="G128" s="36">
        <f t="shared" si="15"/>
        <v>9022036.2907372061</v>
      </c>
      <c r="I128" s="34">
        <v>111</v>
      </c>
      <c r="J128" s="35">
        <f t="shared" si="21"/>
        <v>9083615.5174367297</v>
      </c>
      <c r="K128" s="35">
        <f t="shared" si="18"/>
        <v>98462</v>
      </c>
      <c r="L128" s="35">
        <f t="shared" si="19"/>
        <v>50716.853305688412</v>
      </c>
      <c r="M128" s="35">
        <f t="shared" si="20"/>
        <v>47745.146694311588</v>
      </c>
      <c r="N128" s="36">
        <f t="shared" si="16"/>
        <v>9035870.3707424179</v>
      </c>
    </row>
    <row r="129" spans="2:14" ht="14.5">
      <c r="B129" s="34">
        <v>112</v>
      </c>
      <c r="C129" s="35">
        <f t="shared" si="17"/>
        <v>9022036.2907372061</v>
      </c>
      <c r="D129" s="35">
        <f t="shared" si="12"/>
        <v>98076</v>
      </c>
      <c r="E129" s="35">
        <f t="shared" si="13"/>
        <v>49997.117777835352</v>
      </c>
      <c r="F129" s="35">
        <f t="shared" si="14"/>
        <v>48078.882222164648</v>
      </c>
      <c r="G129" s="36">
        <f t="shared" si="15"/>
        <v>8973957.4085150417</v>
      </c>
      <c r="I129" s="34">
        <v>112</v>
      </c>
      <c r="J129" s="35">
        <f t="shared" si="21"/>
        <v>9035870.3707424179</v>
      </c>
      <c r="K129" s="35">
        <f t="shared" si="18"/>
        <v>98462</v>
      </c>
      <c r="L129" s="35">
        <f t="shared" si="19"/>
        <v>50450.276236645172</v>
      </c>
      <c r="M129" s="35">
        <f t="shared" si="20"/>
        <v>48011.723763354828</v>
      </c>
      <c r="N129" s="36">
        <f t="shared" si="16"/>
        <v>8987858.6469790637</v>
      </c>
    </row>
    <row r="130" spans="2:14" ht="14.5">
      <c r="B130" s="34">
        <v>113</v>
      </c>
      <c r="C130" s="35">
        <f t="shared" si="17"/>
        <v>8973957.4085150417</v>
      </c>
      <c r="D130" s="35">
        <f t="shared" si="12"/>
        <v>98076</v>
      </c>
      <c r="E130" s="35">
        <f t="shared" si="13"/>
        <v>49730.680638854188</v>
      </c>
      <c r="F130" s="35">
        <f t="shared" si="14"/>
        <v>48345.319361145812</v>
      </c>
      <c r="G130" s="36">
        <f t="shared" si="15"/>
        <v>8925612.0891538952</v>
      </c>
      <c r="I130" s="34">
        <v>113</v>
      </c>
      <c r="J130" s="35">
        <f t="shared" si="21"/>
        <v>8987858.6469790637</v>
      </c>
      <c r="K130" s="35">
        <f t="shared" si="18"/>
        <v>98462</v>
      </c>
      <c r="L130" s="35">
        <f t="shared" si="19"/>
        <v>50182.210778966437</v>
      </c>
      <c r="M130" s="35">
        <f t="shared" si="20"/>
        <v>48279.789221033563</v>
      </c>
      <c r="N130" s="36">
        <f t="shared" si="16"/>
        <v>8939578.8577580303</v>
      </c>
    </row>
    <row r="131" spans="2:14" ht="14.5">
      <c r="B131" s="34">
        <v>114</v>
      </c>
      <c r="C131" s="35">
        <f t="shared" si="17"/>
        <v>8925612.0891538952</v>
      </c>
      <c r="D131" s="35">
        <f t="shared" si="12"/>
        <v>98076</v>
      </c>
      <c r="E131" s="35">
        <f t="shared" si="13"/>
        <v>49462.766994061174</v>
      </c>
      <c r="F131" s="35">
        <f t="shared" si="14"/>
        <v>48613.233005938826</v>
      </c>
      <c r="G131" s="36">
        <f t="shared" si="15"/>
        <v>8876998.8561479561</v>
      </c>
      <c r="I131" s="34">
        <v>114</v>
      </c>
      <c r="J131" s="35">
        <f t="shared" si="21"/>
        <v>8939578.8577580303</v>
      </c>
      <c r="K131" s="35">
        <f t="shared" si="18"/>
        <v>98462</v>
      </c>
      <c r="L131" s="35">
        <f t="shared" si="19"/>
        <v>49912.648622482338</v>
      </c>
      <c r="M131" s="35">
        <f t="shared" si="20"/>
        <v>48549.351377517662</v>
      </c>
      <c r="N131" s="36">
        <f t="shared" si="16"/>
        <v>8891029.5063805133</v>
      </c>
    </row>
    <row r="132" spans="2:14" ht="14.5">
      <c r="B132" s="34">
        <v>115</v>
      </c>
      <c r="C132" s="35">
        <f t="shared" si="17"/>
        <v>8876998.8561479561</v>
      </c>
      <c r="D132" s="35">
        <f t="shared" si="12"/>
        <v>98076</v>
      </c>
      <c r="E132" s="35">
        <f t="shared" si="13"/>
        <v>49193.368661153254</v>
      </c>
      <c r="F132" s="35">
        <f t="shared" si="14"/>
        <v>48882.631338846746</v>
      </c>
      <c r="G132" s="36">
        <f t="shared" si="15"/>
        <v>8828116.2248091102</v>
      </c>
      <c r="I132" s="34">
        <v>115</v>
      </c>
      <c r="J132" s="35">
        <f t="shared" si="21"/>
        <v>8891029.5063805133</v>
      </c>
      <c r="K132" s="35">
        <f t="shared" si="18"/>
        <v>98462</v>
      </c>
      <c r="L132" s="35">
        <f t="shared" si="19"/>
        <v>49641.581410624531</v>
      </c>
      <c r="M132" s="35">
        <f t="shared" si="20"/>
        <v>48820.418589375469</v>
      </c>
      <c r="N132" s="36">
        <f t="shared" si="16"/>
        <v>8842209.0877911374</v>
      </c>
    </row>
    <row r="133" spans="2:14" ht="14.5">
      <c r="B133" s="34">
        <v>116</v>
      </c>
      <c r="C133" s="35">
        <f t="shared" si="17"/>
        <v>8828116.2248091102</v>
      </c>
      <c r="D133" s="35">
        <f t="shared" si="12"/>
        <v>98076</v>
      </c>
      <c r="E133" s="35">
        <f t="shared" si="13"/>
        <v>48922.477412483822</v>
      </c>
      <c r="F133" s="35">
        <f t="shared" si="14"/>
        <v>49153.522587516178</v>
      </c>
      <c r="G133" s="36">
        <f t="shared" si="15"/>
        <v>8778962.7022215948</v>
      </c>
      <c r="I133" s="34">
        <v>116</v>
      </c>
      <c r="J133" s="35">
        <f t="shared" si="21"/>
        <v>8842209.0877911374</v>
      </c>
      <c r="K133" s="35">
        <f t="shared" si="18"/>
        <v>98462</v>
      </c>
      <c r="L133" s="35">
        <f t="shared" si="19"/>
        <v>49369.00074016719</v>
      </c>
      <c r="M133" s="35">
        <f t="shared" si="20"/>
        <v>49092.99925983281</v>
      </c>
      <c r="N133" s="36">
        <f t="shared" si="16"/>
        <v>8793116.0885313042</v>
      </c>
    </row>
    <row r="134" spans="2:14" ht="14.5">
      <c r="B134" s="34">
        <v>117</v>
      </c>
      <c r="C134" s="35">
        <f t="shared" si="17"/>
        <v>8778962.7022215948</v>
      </c>
      <c r="D134" s="35">
        <f t="shared" si="12"/>
        <v>98076</v>
      </c>
      <c r="E134" s="35">
        <f t="shared" si="13"/>
        <v>48650.084974811347</v>
      </c>
      <c r="F134" s="35">
        <f t="shared" si="14"/>
        <v>49425.915025188653</v>
      </c>
      <c r="G134" s="36">
        <f t="shared" si="15"/>
        <v>8729536.7871964052</v>
      </c>
      <c r="I134" s="34">
        <v>117</v>
      </c>
      <c r="J134" s="35">
        <f t="shared" si="21"/>
        <v>8793116.0885313042</v>
      </c>
      <c r="K134" s="35">
        <f t="shared" si="18"/>
        <v>98462</v>
      </c>
      <c r="L134" s="35">
        <f t="shared" si="19"/>
        <v>49094.898160966455</v>
      </c>
      <c r="M134" s="35">
        <f t="shared" si="20"/>
        <v>49367.101839033545</v>
      </c>
      <c r="N134" s="36">
        <f t="shared" si="16"/>
        <v>8743748.9866922703</v>
      </c>
    </row>
    <row r="135" spans="2:14" ht="14.5">
      <c r="B135" s="34">
        <v>118</v>
      </c>
      <c r="C135" s="35">
        <f t="shared" si="17"/>
        <v>8729536.7871964052</v>
      </c>
      <c r="D135" s="35">
        <f t="shared" si="12"/>
        <v>98076</v>
      </c>
      <c r="E135" s="35">
        <f t="shared" si="13"/>
        <v>48376.183029046748</v>
      </c>
      <c r="F135" s="35">
        <f t="shared" si="14"/>
        <v>49699.816970953252</v>
      </c>
      <c r="G135" s="36">
        <f t="shared" si="15"/>
        <v>8679836.9702254515</v>
      </c>
      <c r="I135" s="34">
        <v>118</v>
      </c>
      <c r="J135" s="35">
        <f t="shared" si="21"/>
        <v>8743748.9866922703</v>
      </c>
      <c r="K135" s="35">
        <f t="shared" si="18"/>
        <v>98462</v>
      </c>
      <c r="L135" s="35">
        <f t="shared" si="19"/>
        <v>48819.265175698507</v>
      </c>
      <c r="M135" s="35">
        <f t="shared" si="20"/>
        <v>49642.734824301493</v>
      </c>
      <c r="N135" s="36">
        <f t="shared" si="16"/>
        <v>8694106.2518679686</v>
      </c>
    </row>
    <row r="136" spans="2:14" ht="14.5">
      <c r="B136" s="34">
        <v>119</v>
      </c>
      <c r="C136" s="35">
        <f t="shared" si="17"/>
        <v>8679836.9702254515</v>
      </c>
      <c r="D136" s="35">
        <f t="shared" si="12"/>
        <v>98076</v>
      </c>
      <c r="E136" s="35">
        <f t="shared" si="13"/>
        <v>48100.763209999386</v>
      </c>
      <c r="F136" s="35">
        <f t="shared" si="14"/>
        <v>49975.236790000614</v>
      </c>
      <c r="G136" s="36">
        <f t="shared" si="15"/>
        <v>8629861.7334354501</v>
      </c>
      <c r="I136" s="34">
        <v>119</v>
      </c>
      <c r="J136" s="35">
        <f t="shared" si="21"/>
        <v>8694106.2518679686</v>
      </c>
      <c r="K136" s="35">
        <f t="shared" si="18"/>
        <v>98462</v>
      </c>
      <c r="L136" s="35">
        <f t="shared" si="19"/>
        <v>48542.093239596164</v>
      </c>
      <c r="M136" s="35">
        <f t="shared" si="20"/>
        <v>49919.906760403836</v>
      </c>
      <c r="N136" s="36">
        <f t="shared" si="16"/>
        <v>8644186.3451075647</v>
      </c>
    </row>
    <row r="137" spans="2:14" ht="14.5">
      <c r="B137" s="34">
        <v>120</v>
      </c>
      <c r="C137" s="35">
        <f t="shared" si="17"/>
        <v>8629861.7334354501</v>
      </c>
      <c r="D137" s="35">
        <f t="shared" si="12"/>
        <v>98076</v>
      </c>
      <c r="E137" s="35">
        <f t="shared" si="13"/>
        <v>47823.817106121453</v>
      </c>
      <c r="F137" s="35">
        <f t="shared" si="14"/>
        <v>50252.182893878547</v>
      </c>
      <c r="G137" s="36">
        <f t="shared" si="15"/>
        <v>8579609.5505415723</v>
      </c>
      <c r="I137" s="34">
        <v>120</v>
      </c>
      <c r="J137" s="35">
        <f t="shared" si="21"/>
        <v>8644186.3451075647</v>
      </c>
      <c r="K137" s="35">
        <f t="shared" si="18"/>
        <v>98462</v>
      </c>
      <c r="L137" s="35">
        <f t="shared" si="19"/>
        <v>48263.373760183902</v>
      </c>
      <c r="M137" s="35">
        <f t="shared" si="20"/>
        <v>50198.626239816098</v>
      </c>
      <c r="N137" s="36">
        <f t="shared" si="16"/>
        <v>8593987.718867749</v>
      </c>
    </row>
    <row r="138" spans="2:14" ht="14.5">
      <c r="B138" s="34">
        <v>121</v>
      </c>
      <c r="C138" s="35">
        <f t="shared" si="17"/>
        <v>8579609.5505415723</v>
      </c>
      <c r="D138" s="35">
        <f t="shared" si="12"/>
        <v>98076</v>
      </c>
      <c r="E138" s="35">
        <f t="shared" si="13"/>
        <v>47545.33625925122</v>
      </c>
      <c r="F138" s="35">
        <f t="shared" si="14"/>
        <v>50530.66374074878</v>
      </c>
      <c r="G138" s="36">
        <f t="shared" si="15"/>
        <v>8529078.8868008237</v>
      </c>
      <c r="I138" s="34">
        <v>121</v>
      </c>
      <c r="J138" s="35">
        <f t="shared" si="21"/>
        <v>8593987.718867749</v>
      </c>
      <c r="K138" s="35">
        <f t="shared" si="18"/>
        <v>98462</v>
      </c>
      <c r="L138" s="35">
        <f t="shared" si="19"/>
        <v>47983.0980970116</v>
      </c>
      <c r="M138" s="35">
        <f t="shared" si="20"/>
        <v>50478.9019029884</v>
      </c>
      <c r="N138" s="36">
        <f t="shared" si="16"/>
        <v>8543508.8169647604</v>
      </c>
    </row>
    <row r="139" spans="2:14" ht="14.5">
      <c r="B139" s="34">
        <v>122</v>
      </c>
      <c r="C139" s="35">
        <f t="shared" si="17"/>
        <v>8529078.8868008237</v>
      </c>
      <c r="D139" s="35">
        <f t="shared" si="12"/>
        <v>98076</v>
      </c>
      <c r="E139" s="35">
        <f t="shared" si="13"/>
        <v>47265.312164354567</v>
      </c>
      <c r="F139" s="35">
        <f t="shared" si="14"/>
        <v>50810.687835645433</v>
      </c>
      <c r="G139" s="36">
        <f t="shared" si="15"/>
        <v>8478268.1989651788</v>
      </c>
      <c r="I139" s="34">
        <v>122</v>
      </c>
      <c r="J139" s="35">
        <f t="shared" si="21"/>
        <v>8543508.8169647604</v>
      </c>
      <c r="K139" s="35">
        <f t="shared" si="18"/>
        <v>98462</v>
      </c>
      <c r="L139" s="35">
        <f t="shared" si="19"/>
        <v>47701.257561386585</v>
      </c>
      <c r="M139" s="35">
        <f t="shared" si="20"/>
        <v>50760.742438613415</v>
      </c>
      <c r="N139" s="36">
        <f t="shared" si="16"/>
        <v>8492748.0745261479</v>
      </c>
    </row>
    <row r="140" spans="2:14" ht="14.5">
      <c r="B140" s="34">
        <v>123</v>
      </c>
      <c r="C140" s="35">
        <f t="shared" si="17"/>
        <v>8478268.1989651788</v>
      </c>
      <c r="D140" s="35">
        <f t="shared" si="12"/>
        <v>98076</v>
      </c>
      <c r="E140" s="35">
        <f t="shared" si="13"/>
        <v>46983.736269265362</v>
      </c>
      <c r="F140" s="35">
        <f t="shared" si="14"/>
        <v>51092.263730734638</v>
      </c>
      <c r="G140" s="36">
        <f t="shared" si="15"/>
        <v>8427175.9352344442</v>
      </c>
      <c r="I140" s="34">
        <v>123</v>
      </c>
      <c r="J140" s="35">
        <f t="shared" si="21"/>
        <v>8492748.0745261479</v>
      </c>
      <c r="K140" s="35">
        <f t="shared" si="18"/>
        <v>98462</v>
      </c>
      <c r="L140" s="35">
        <f t="shared" si="19"/>
        <v>47417.843416104326</v>
      </c>
      <c r="M140" s="35">
        <f t="shared" si="20"/>
        <v>51044.156583895674</v>
      </c>
      <c r="N140" s="36">
        <f t="shared" si="16"/>
        <v>8441703.917942252</v>
      </c>
    </row>
    <row r="141" spans="2:14" ht="14.5">
      <c r="B141" s="34">
        <v>124</v>
      </c>
      <c r="C141" s="35">
        <f t="shared" si="17"/>
        <v>8427175.9352344442</v>
      </c>
      <c r="D141" s="35">
        <f t="shared" si="12"/>
        <v>98076</v>
      </c>
      <c r="E141" s="35">
        <f t="shared" si="13"/>
        <v>46700.599974424207</v>
      </c>
      <c r="F141" s="35">
        <f t="shared" si="14"/>
        <v>51375.400025575793</v>
      </c>
      <c r="G141" s="36">
        <f t="shared" si="15"/>
        <v>8375800.5352088688</v>
      </c>
      <c r="I141" s="34">
        <v>124</v>
      </c>
      <c r="J141" s="35">
        <f t="shared" si="21"/>
        <v>8441703.917942252</v>
      </c>
      <c r="K141" s="35">
        <f t="shared" si="18"/>
        <v>98462</v>
      </c>
      <c r="L141" s="35">
        <f t="shared" si="19"/>
        <v>47132.84687517758</v>
      </c>
      <c r="M141" s="35">
        <f t="shared" si="20"/>
        <v>51329.15312482242</v>
      </c>
      <c r="N141" s="36">
        <f t="shared" si="16"/>
        <v>8390374.7648174297</v>
      </c>
    </row>
    <row r="142" spans="2:14" ht="14.5">
      <c r="B142" s="34">
        <v>125</v>
      </c>
      <c r="C142" s="35">
        <f t="shared" si="17"/>
        <v>8375800.5352088688</v>
      </c>
      <c r="D142" s="35">
        <f t="shared" si="12"/>
        <v>98076</v>
      </c>
      <c r="E142" s="35">
        <f t="shared" si="13"/>
        <v>46415.894632615818</v>
      </c>
      <c r="F142" s="35">
        <f t="shared" si="14"/>
        <v>51660.105367384182</v>
      </c>
      <c r="G142" s="36">
        <f t="shared" si="15"/>
        <v>8324140.4298414849</v>
      </c>
      <c r="I142" s="34">
        <v>125</v>
      </c>
      <c r="J142" s="35">
        <f t="shared" si="21"/>
        <v>8390374.7648174297</v>
      </c>
      <c r="K142" s="35">
        <f t="shared" si="18"/>
        <v>98462</v>
      </c>
      <c r="L142" s="35">
        <f t="shared" si="19"/>
        <v>46846.259103563985</v>
      </c>
      <c r="M142" s="35">
        <f t="shared" si="20"/>
        <v>51615.740896436015</v>
      </c>
      <c r="N142" s="36">
        <f t="shared" si="16"/>
        <v>8338759.0239209933</v>
      </c>
    </row>
    <row r="143" spans="2:14" ht="14.5">
      <c r="B143" s="34">
        <v>126</v>
      </c>
      <c r="C143" s="35">
        <f t="shared" si="17"/>
        <v>8324140.4298414849</v>
      </c>
      <c r="D143" s="35">
        <f t="shared" si="12"/>
        <v>98076</v>
      </c>
      <c r="E143" s="35">
        <f t="shared" si="13"/>
        <v>46129.611548704903</v>
      </c>
      <c r="F143" s="35">
        <f t="shared" si="14"/>
        <v>51946.388451295097</v>
      </c>
      <c r="G143" s="36">
        <f t="shared" si="15"/>
        <v>8272194.0413901899</v>
      </c>
      <c r="I143" s="34">
        <v>126</v>
      </c>
      <c r="J143" s="35">
        <f t="shared" si="21"/>
        <v>8338759.0239209933</v>
      </c>
      <c r="K143" s="35">
        <f t="shared" si="18"/>
        <v>98462</v>
      </c>
      <c r="L143" s="35">
        <f t="shared" si="19"/>
        <v>46558.071216892218</v>
      </c>
      <c r="M143" s="35">
        <f t="shared" si="20"/>
        <v>51903.928783107782</v>
      </c>
      <c r="N143" s="36">
        <f t="shared" si="16"/>
        <v>8286855.0951378858</v>
      </c>
    </row>
    <row r="144" spans="2:14" ht="14.5">
      <c r="B144" s="34">
        <v>127</v>
      </c>
      <c r="C144" s="35">
        <f t="shared" si="17"/>
        <v>8272194.0413901899</v>
      </c>
      <c r="D144" s="35">
        <f t="shared" si="12"/>
        <v>98076</v>
      </c>
      <c r="E144" s="35">
        <f t="shared" si="13"/>
        <v>45841.741979370643</v>
      </c>
      <c r="F144" s="35">
        <f t="shared" si="14"/>
        <v>52234.258020629357</v>
      </c>
      <c r="G144" s="36">
        <f t="shared" si="15"/>
        <v>8219959.7833695607</v>
      </c>
      <c r="I144" s="34">
        <v>127</v>
      </c>
      <c r="J144" s="35">
        <f t="shared" si="21"/>
        <v>8286855.0951378858</v>
      </c>
      <c r="K144" s="35">
        <f t="shared" si="18"/>
        <v>98462</v>
      </c>
      <c r="L144" s="35">
        <f t="shared" si="19"/>
        <v>46268.274281186525</v>
      </c>
      <c r="M144" s="35">
        <f t="shared" si="20"/>
        <v>52193.725718813475</v>
      </c>
      <c r="N144" s="36">
        <f t="shared" si="16"/>
        <v>8234661.3694190728</v>
      </c>
    </row>
    <row r="145" spans="2:14" ht="14.5">
      <c r="B145" s="34">
        <v>128</v>
      </c>
      <c r="C145" s="35">
        <f t="shared" si="17"/>
        <v>8219959.7833695607</v>
      </c>
      <c r="D145" s="35">
        <f t="shared" si="12"/>
        <v>98076</v>
      </c>
      <c r="E145" s="35">
        <f t="shared" si="13"/>
        <v>45552.277132839656</v>
      </c>
      <c r="F145" s="35">
        <f t="shared" si="14"/>
        <v>52523.722867160344</v>
      </c>
      <c r="G145" s="36">
        <f t="shared" si="15"/>
        <v>8167436.0605024006</v>
      </c>
      <c r="I145" s="34">
        <v>128</v>
      </c>
      <c r="J145" s="35">
        <f t="shared" si="21"/>
        <v>8234661.3694190728</v>
      </c>
      <c r="K145" s="35">
        <f t="shared" si="18"/>
        <v>98462</v>
      </c>
      <c r="L145" s="35">
        <f t="shared" si="19"/>
        <v>45976.859312589826</v>
      </c>
      <c r="M145" s="35">
        <f t="shared" si="20"/>
        <v>52485.140687410174</v>
      </c>
      <c r="N145" s="36">
        <f t="shared" si="16"/>
        <v>8182176.228731663</v>
      </c>
    </row>
    <row r="146" spans="2:14" ht="14.5">
      <c r="B146" s="34">
        <v>129</v>
      </c>
      <c r="C146" s="35">
        <f t="shared" si="17"/>
        <v>8167436.0605024006</v>
      </c>
      <c r="D146" s="35">
        <f t="shared" ref="D146:D209" si="22">IF((B146&gt;($E$13*12)),0,$E$15)</f>
        <v>98076</v>
      </c>
      <c r="E146" s="35">
        <f t="shared" ref="E146:E209" si="23">((C146*$E$11)/12)</f>
        <v>45261.208168617472</v>
      </c>
      <c r="F146" s="35">
        <f t="shared" ref="F146:F209" si="24">IF(((D146-E146)&gt;=C146),C146,(D146-E146))</f>
        <v>52814.791831382528</v>
      </c>
      <c r="G146" s="36">
        <f t="shared" ref="G146:G209" si="25">IF(((C146-F146)&lt;=0),0,(C146-F146))</f>
        <v>8114621.2686710181</v>
      </c>
      <c r="I146" s="34">
        <v>129</v>
      </c>
      <c r="J146" s="35">
        <f t="shared" si="21"/>
        <v>8182176.228731663</v>
      </c>
      <c r="K146" s="35">
        <f t="shared" si="18"/>
        <v>98462</v>
      </c>
      <c r="L146" s="35">
        <f t="shared" si="19"/>
        <v>45683.817277085123</v>
      </c>
      <c r="M146" s="35">
        <f t="shared" si="20"/>
        <v>52778.182722914877</v>
      </c>
      <c r="N146" s="36">
        <f t="shared" ref="N146:N209" si="26">IF(((J146-M146)&lt;=0),0,(J146-M146))</f>
        <v>8129398.046008748</v>
      </c>
    </row>
    <row r="147" spans="2:14" ht="14.5">
      <c r="B147" s="34">
        <v>130</v>
      </c>
      <c r="C147" s="35">
        <f t="shared" ref="C147:C210" si="27">G146</f>
        <v>8114621.2686710181</v>
      </c>
      <c r="D147" s="35">
        <f t="shared" si="22"/>
        <v>98076</v>
      </c>
      <c r="E147" s="35">
        <f t="shared" si="23"/>
        <v>44968.526197218562</v>
      </c>
      <c r="F147" s="35">
        <f t="shared" si="24"/>
        <v>53107.473802781438</v>
      </c>
      <c r="G147" s="36">
        <f t="shared" si="25"/>
        <v>8061513.7948682364</v>
      </c>
      <c r="I147" s="34">
        <v>130</v>
      </c>
      <c r="J147" s="35">
        <f t="shared" si="21"/>
        <v>8129398.046008748</v>
      </c>
      <c r="K147" s="35">
        <f t="shared" si="18"/>
        <v>98462</v>
      </c>
      <c r="L147" s="35">
        <f t="shared" si="19"/>
        <v>45389.139090215518</v>
      </c>
      <c r="M147" s="35">
        <f t="shared" si="20"/>
        <v>53072.860909784482</v>
      </c>
      <c r="N147" s="36">
        <f t="shared" si="26"/>
        <v>8076325.1850989638</v>
      </c>
    </row>
    <row r="148" spans="2:14" ht="14.5">
      <c r="B148" s="34">
        <v>131</v>
      </c>
      <c r="C148" s="35">
        <f t="shared" si="27"/>
        <v>8061513.7948682364</v>
      </c>
      <c r="D148" s="35">
        <f t="shared" si="22"/>
        <v>98076</v>
      </c>
      <c r="E148" s="35">
        <f t="shared" si="23"/>
        <v>44674.222279894813</v>
      </c>
      <c r="F148" s="35">
        <f t="shared" si="24"/>
        <v>53401.777720105187</v>
      </c>
      <c r="G148" s="36">
        <f t="shared" si="25"/>
        <v>8008112.0171481315</v>
      </c>
      <c r="I148" s="34">
        <v>131</v>
      </c>
      <c r="J148" s="35">
        <f t="shared" si="21"/>
        <v>8076325.1850989638</v>
      </c>
      <c r="K148" s="35">
        <f t="shared" ref="K148:K211" si="28">IF((I148&gt;($L$13*12)),0,$L$15)</f>
        <v>98462</v>
      </c>
      <c r="L148" s="35">
        <f t="shared" ref="L148:L211" si="29">((J148*$L$11)/12)</f>
        <v>45092.815616802553</v>
      </c>
      <c r="M148" s="35">
        <f t="shared" ref="M148:M211" si="30">IF(((K148-L148)&gt;=J148),J148,(K148-L148))</f>
        <v>53369.184383197447</v>
      </c>
      <c r="N148" s="36">
        <f t="shared" si="26"/>
        <v>8022956.0007157661</v>
      </c>
    </row>
    <row r="149" spans="2:14" ht="14.5">
      <c r="B149" s="34">
        <v>132</v>
      </c>
      <c r="C149" s="35">
        <f t="shared" si="27"/>
        <v>8008112.0171481315</v>
      </c>
      <c r="D149" s="35">
        <f t="shared" si="22"/>
        <v>98076</v>
      </c>
      <c r="E149" s="35">
        <f t="shared" si="23"/>
        <v>44378.287428362564</v>
      </c>
      <c r="F149" s="35">
        <f t="shared" si="24"/>
        <v>53697.712571637436</v>
      </c>
      <c r="G149" s="36">
        <f t="shared" si="25"/>
        <v>7954414.3045764938</v>
      </c>
      <c r="I149" s="34">
        <v>132</v>
      </c>
      <c r="J149" s="35">
        <f t="shared" ref="J149:J212" si="31">N148</f>
        <v>8022956.0007157661</v>
      </c>
      <c r="K149" s="35">
        <f t="shared" si="28"/>
        <v>98462</v>
      </c>
      <c r="L149" s="35">
        <f t="shared" si="29"/>
        <v>44794.83767066303</v>
      </c>
      <c r="M149" s="35">
        <f t="shared" si="30"/>
        <v>53667.16232933697</v>
      </c>
      <c r="N149" s="36">
        <f t="shared" si="26"/>
        <v>7969288.8383864295</v>
      </c>
    </row>
    <row r="150" spans="2:14" ht="14.5">
      <c r="B150" s="34">
        <v>133</v>
      </c>
      <c r="C150" s="35">
        <f t="shared" si="27"/>
        <v>7954414.3045764938</v>
      </c>
      <c r="D150" s="35">
        <f t="shared" si="22"/>
        <v>98076</v>
      </c>
      <c r="E150" s="35">
        <f t="shared" si="23"/>
        <v>44080.712604528067</v>
      </c>
      <c r="F150" s="35">
        <f t="shared" si="24"/>
        <v>53995.287395471933</v>
      </c>
      <c r="G150" s="36">
        <f t="shared" si="25"/>
        <v>7900419.0171810221</v>
      </c>
      <c r="I150" s="34">
        <v>133</v>
      </c>
      <c r="J150" s="35">
        <f t="shared" si="31"/>
        <v>7969288.8383864295</v>
      </c>
      <c r="K150" s="35">
        <f t="shared" si="28"/>
        <v>98462</v>
      </c>
      <c r="L150" s="35">
        <f t="shared" si="29"/>
        <v>44495.196014324232</v>
      </c>
      <c r="M150" s="35">
        <f t="shared" si="30"/>
        <v>53966.803985675768</v>
      </c>
      <c r="N150" s="36">
        <f t="shared" si="26"/>
        <v>7915322.0344007537</v>
      </c>
    </row>
    <row r="151" spans="2:14" ht="14.5">
      <c r="B151" s="34">
        <v>134</v>
      </c>
      <c r="C151" s="35">
        <f t="shared" si="27"/>
        <v>7900419.0171810221</v>
      </c>
      <c r="D151" s="35">
        <f t="shared" si="22"/>
        <v>98076</v>
      </c>
      <c r="E151" s="35">
        <f t="shared" si="23"/>
        <v>43781.488720211499</v>
      </c>
      <c r="F151" s="35">
        <f t="shared" si="24"/>
        <v>54294.511279788501</v>
      </c>
      <c r="G151" s="36">
        <f t="shared" si="25"/>
        <v>7846124.5059012333</v>
      </c>
      <c r="I151" s="34">
        <v>134</v>
      </c>
      <c r="J151" s="35">
        <f t="shared" si="31"/>
        <v>7915322.0344007537</v>
      </c>
      <c r="K151" s="35">
        <f t="shared" si="28"/>
        <v>98462</v>
      </c>
      <c r="L151" s="35">
        <f t="shared" si="29"/>
        <v>44193.881358737541</v>
      </c>
      <c r="M151" s="35">
        <f t="shared" si="30"/>
        <v>54268.118641262459</v>
      </c>
      <c r="N151" s="36">
        <f t="shared" si="26"/>
        <v>7861053.9157594908</v>
      </c>
    </row>
    <row r="152" spans="2:14" ht="14.5">
      <c r="B152" s="34">
        <v>135</v>
      </c>
      <c r="C152" s="35">
        <f t="shared" si="27"/>
        <v>7846124.5059012333</v>
      </c>
      <c r="D152" s="35">
        <f t="shared" si="22"/>
        <v>98076</v>
      </c>
      <c r="E152" s="35">
        <f t="shared" si="23"/>
        <v>43480.606636869335</v>
      </c>
      <c r="F152" s="35">
        <f t="shared" si="24"/>
        <v>54595.393363130665</v>
      </c>
      <c r="G152" s="36">
        <f t="shared" si="25"/>
        <v>7791529.112538103</v>
      </c>
      <c r="I152" s="34">
        <v>135</v>
      </c>
      <c r="J152" s="35">
        <f t="shared" si="31"/>
        <v>7861053.9157594908</v>
      </c>
      <c r="K152" s="35">
        <f t="shared" si="28"/>
        <v>98462</v>
      </c>
      <c r="L152" s="35">
        <f t="shared" si="29"/>
        <v>43890.884362990495</v>
      </c>
      <c r="M152" s="35">
        <f t="shared" si="30"/>
        <v>54571.115637009505</v>
      </c>
      <c r="N152" s="36">
        <f t="shared" si="26"/>
        <v>7806482.8001224808</v>
      </c>
    </row>
    <row r="153" spans="2:14" ht="14.5">
      <c r="B153" s="34">
        <v>136</v>
      </c>
      <c r="C153" s="35">
        <f t="shared" si="27"/>
        <v>7791529.112538103</v>
      </c>
      <c r="D153" s="35">
        <f t="shared" si="22"/>
        <v>98076</v>
      </c>
      <c r="E153" s="35">
        <f t="shared" si="23"/>
        <v>43178.057165315324</v>
      </c>
      <c r="F153" s="35">
        <f t="shared" si="24"/>
        <v>54897.942834684676</v>
      </c>
      <c r="G153" s="36">
        <f t="shared" si="25"/>
        <v>7736631.1697034184</v>
      </c>
      <c r="I153" s="34">
        <v>136</v>
      </c>
      <c r="J153" s="35">
        <f t="shared" si="31"/>
        <v>7806482.8001224808</v>
      </c>
      <c r="K153" s="35">
        <f t="shared" si="28"/>
        <v>98462</v>
      </c>
      <c r="L153" s="35">
        <f t="shared" si="29"/>
        <v>43586.195634017189</v>
      </c>
      <c r="M153" s="35">
        <f t="shared" si="30"/>
        <v>54875.804365982811</v>
      </c>
      <c r="N153" s="36">
        <f t="shared" si="26"/>
        <v>7751606.9957564976</v>
      </c>
    </row>
    <row r="154" spans="2:14" ht="14.5">
      <c r="B154" s="34">
        <v>137</v>
      </c>
      <c r="C154" s="35">
        <f t="shared" si="27"/>
        <v>7736631.1697034184</v>
      </c>
      <c r="D154" s="35">
        <f t="shared" si="22"/>
        <v>98076</v>
      </c>
      <c r="E154" s="35">
        <f t="shared" si="23"/>
        <v>42873.831065439779</v>
      </c>
      <c r="F154" s="35">
        <f t="shared" si="24"/>
        <v>55202.168934560221</v>
      </c>
      <c r="G154" s="36">
        <f t="shared" si="25"/>
        <v>7681429.000768858</v>
      </c>
      <c r="I154" s="34">
        <v>137</v>
      </c>
      <c r="J154" s="35">
        <f t="shared" si="31"/>
        <v>7751606.9957564976</v>
      </c>
      <c r="K154" s="35">
        <f t="shared" si="28"/>
        <v>98462</v>
      </c>
      <c r="L154" s="35">
        <f t="shared" si="29"/>
        <v>43279.805726307117</v>
      </c>
      <c r="M154" s="35">
        <f t="shared" si="30"/>
        <v>55182.194273692883</v>
      </c>
      <c r="N154" s="36">
        <f t="shared" si="26"/>
        <v>7696424.8014828051</v>
      </c>
    </row>
    <row r="155" spans="2:14" ht="14.5">
      <c r="B155" s="34">
        <v>138</v>
      </c>
      <c r="C155" s="35">
        <f t="shared" si="27"/>
        <v>7681429.000768858</v>
      </c>
      <c r="D155" s="35">
        <f t="shared" si="22"/>
        <v>98076</v>
      </c>
      <c r="E155" s="35">
        <f t="shared" si="23"/>
        <v>42567.919045927425</v>
      </c>
      <c r="F155" s="35">
        <f t="shared" si="24"/>
        <v>55508.080954072575</v>
      </c>
      <c r="G155" s="36">
        <f t="shared" si="25"/>
        <v>7625920.919814785</v>
      </c>
      <c r="I155" s="34">
        <v>138</v>
      </c>
      <c r="J155" s="35">
        <f t="shared" si="31"/>
        <v>7696424.8014828051</v>
      </c>
      <c r="K155" s="35">
        <f t="shared" si="28"/>
        <v>98462</v>
      </c>
      <c r="L155" s="35">
        <f t="shared" si="29"/>
        <v>42971.705141612329</v>
      </c>
      <c r="M155" s="35">
        <f t="shared" si="30"/>
        <v>55490.294858387671</v>
      </c>
      <c r="N155" s="36">
        <f t="shared" si="26"/>
        <v>7640934.5066244174</v>
      </c>
    </row>
    <row r="156" spans="2:14" ht="14.5">
      <c r="B156" s="34">
        <v>139</v>
      </c>
      <c r="C156" s="35">
        <f t="shared" si="27"/>
        <v>7625920.919814785</v>
      </c>
      <c r="D156" s="35">
        <f t="shared" si="22"/>
        <v>98076</v>
      </c>
      <c r="E156" s="35">
        <f t="shared" si="23"/>
        <v>42260.311763973601</v>
      </c>
      <c r="F156" s="35">
        <f t="shared" si="24"/>
        <v>55815.688236026399</v>
      </c>
      <c r="G156" s="36">
        <f t="shared" si="25"/>
        <v>7570105.2315787589</v>
      </c>
      <c r="I156" s="34">
        <v>139</v>
      </c>
      <c r="J156" s="35">
        <f t="shared" si="31"/>
        <v>7640934.5066244174</v>
      </c>
      <c r="K156" s="35">
        <f t="shared" si="28"/>
        <v>98462</v>
      </c>
      <c r="L156" s="35">
        <f t="shared" si="29"/>
        <v>42661.884328652995</v>
      </c>
      <c r="M156" s="35">
        <f t="shared" si="30"/>
        <v>55800.115671347005</v>
      </c>
      <c r="N156" s="36">
        <f t="shared" si="26"/>
        <v>7585134.3909530705</v>
      </c>
    </row>
    <row r="157" spans="2:14" ht="14.5">
      <c r="B157" s="34">
        <v>140</v>
      </c>
      <c r="C157" s="35">
        <f t="shared" si="27"/>
        <v>7570105.2315787589</v>
      </c>
      <c r="D157" s="35">
        <f t="shared" si="22"/>
        <v>98076</v>
      </c>
      <c r="E157" s="35">
        <f t="shared" si="23"/>
        <v>41950.999824998959</v>
      </c>
      <c r="F157" s="35">
        <f t="shared" si="24"/>
        <v>56125.000175001041</v>
      </c>
      <c r="G157" s="36">
        <f t="shared" si="25"/>
        <v>7513980.2314037578</v>
      </c>
      <c r="I157" s="34">
        <v>140</v>
      </c>
      <c r="J157" s="35">
        <f t="shared" si="31"/>
        <v>7585134.3909530705</v>
      </c>
      <c r="K157" s="35">
        <f t="shared" si="28"/>
        <v>98462</v>
      </c>
      <c r="L157" s="35">
        <f t="shared" si="29"/>
        <v>42350.333682821314</v>
      </c>
      <c r="M157" s="35">
        <f t="shared" si="30"/>
        <v>56111.666317178686</v>
      </c>
      <c r="N157" s="36">
        <f t="shared" si="26"/>
        <v>7529022.7246358916</v>
      </c>
    </row>
    <row r="158" spans="2:14" ht="14.5">
      <c r="B158" s="34">
        <v>141</v>
      </c>
      <c r="C158" s="35">
        <f t="shared" si="27"/>
        <v>7513980.2314037578</v>
      </c>
      <c r="D158" s="35">
        <f t="shared" si="22"/>
        <v>98076</v>
      </c>
      <c r="E158" s="35">
        <f t="shared" si="23"/>
        <v>41639.973782362496</v>
      </c>
      <c r="F158" s="35">
        <f t="shared" si="24"/>
        <v>56436.026217637504</v>
      </c>
      <c r="G158" s="36">
        <f t="shared" si="25"/>
        <v>7457544.2051861202</v>
      </c>
      <c r="I158" s="34">
        <v>141</v>
      </c>
      <c r="J158" s="35">
        <f t="shared" si="31"/>
        <v>7529022.7246358916</v>
      </c>
      <c r="K158" s="35">
        <f t="shared" si="28"/>
        <v>98462</v>
      </c>
      <c r="L158" s="35">
        <f t="shared" si="29"/>
        <v>42037.043545883731</v>
      </c>
      <c r="M158" s="35">
        <f t="shared" si="30"/>
        <v>56424.956454116269</v>
      </c>
      <c r="N158" s="36">
        <f t="shared" si="26"/>
        <v>7472597.7681817757</v>
      </c>
    </row>
    <row r="159" spans="2:14" ht="14.5">
      <c r="B159" s="34">
        <v>142</v>
      </c>
      <c r="C159" s="35">
        <f t="shared" si="27"/>
        <v>7457544.2051861202</v>
      </c>
      <c r="D159" s="35">
        <f t="shared" si="22"/>
        <v>98076</v>
      </c>
      <c r="E159" s="35">
        <f t="shared" si="23"/>
        <v>41327.224137073084</v>
      </c>
      <c r="F159" s="35">
        <f t="shared" si="24"/>
        <v>56748.775862926916</v>
      </c>
      <c r="G159" s="36">
        <f t="shared" si="25"/>
        <v>7400795.4293231936</v>
      </c>
      <c r="I159" s="34">
        <v>142</v>
      </c>
      <c r="J159" s="35">
        <f t="shared" si="31"/>
        <v>7472597.7681817757</v>
      </c>
      <c r="K159" s="35">
        <f t="shared" si="28"/>
        <v>98462</v>
      </c>
      <c r="L159" s="35">
        <f t="shared" si="29"/>
        <v>41722.00420568158</v>
      </c>
      <c r="M159" s="35">
        <f t="shared" si="30"/>
        <v>56739.99579431842</v>
      </c>
      <c r="N159" s="36">
        <f t="shared" si="26"/>
        <v>7415857.7723874571</v>
      </c>
    </row>
    <row r="160" spans="2:14" ht="14.5">
      <c r="B160" s="34">
        <v>143</v>
      </c>
      <c r="C160" s="35">
        <f t="shared" si="27"/>
        <v>7400795.4293231936</v>
      </c>
      <c r="D160" s="35">
        <f t="shared" si="22"/>
        <v>98076</v>
      </c>
      <c r="E160" s="35">
        <f t="shared" si="23"/>
        <v>41012.74133749937</v>
      </c>
      <c r="F160" s="35">
        <f t="shared" si="24"/>
        <v>57063.25866250063</v>
      </c>
      <c r="G160" s="36">
        <f t="shared" si="25"/>
        <v>7343732.1706606932</v>
      </c>
      <c r="I160" s="34">
        <v>143</v>
      </c>
      <c r="J160" s="35">
        <f t="shared" si="31"/>
        <v>7415857.7723874571</v>
      </c>
      <c r="K160" s="35">
        <f t="shared" si="28"/>
        <v>98462</v>
      </c>
      <c r="L160" s="35">
        <f t="shared" si="29"/>
        <v>41405.205895829968</v>
      </c>
      <c r="M160" s="35">
        <f t="shared" si="30"/>
        <v>57056.794104170032</v>
      </c>
      <c r="N160" s="36">
        <f t="shared" si="26"/>
        <v>7358800.978283287</v>
      </c>
    </row>
    <row r="161" spans="2:14" ht="14.5">
      <c r="B161" s="34">
        <v>144</v>
      </c>
      <c r="C161" s="35">
        <f t="shared" si="27"/>
        <v>7343732.1706606932</v>
      </c>
      <c r="D161" s="35">
        <f t="shared" si="22"/>
        <v>98076</v>
      </c>
      <c r="E161" s="35">
        <f t="shared" si="23"/>
        <v>40696.515779078014</v>
      </c>
      <c r="F161" s="35">
        <f t="shared" si="24"/>
        <v>57379.484220921986</v>
      </c>
      <c r="G161" s="36">
        <f t="shared" si="25"/>
        <v>7286352.6864397712</v>
      </c>
      <c r="I161" s="34">
        <v>144</v>
      </c>
      <c r="J161" s="35">
        <f t="shared" si="31"/>
        <v>7358800.978283287</v>
      </c>
      <c r="K161" s="35">
        <f t="shared" si="28"/>
        <v>98462</v>
      </c>
      <c r="L161" s="35">
        <f t="shared" si="29"/>
        <v>41086.63879541502</v>
      </c>
      <c r="M161" s="35">
        <f t="shared" si="30"/>
        <v>57375.36120458498</v>
      </c>
      <c r="N161" s="36">
        <f t="shared" si="26"/>
        <v>7301425.617078702</v>
      </c>
    </row>
    <row r="162" spans="2:14" ht="14.5">
      <c r="B162" s="34">
        <v>145</v>
      </c>
      <c r="C162" s="35">
        <f t="shared" si="27"/>
        <v>7286352.6864397712</v>
      </c>
      <c r="D162" s="35">
        <f t="shared" si="22"/>
        <v>98076</v>
      </c>
      <c r="E162" s="35">
        <f t="shared" si="23"/>
        <v>40378.537804020401</v>
      </c>
      <c r="F162" s="35">
        <f t="shared" si="24"/>
        <v>57697.462195979599</v>
      </c>
      <c r="G162" s="36">
        <f t="shared" si="25"/>
        <v>7228655.2242437918</v>
      </c>
      <c r="I162" s="34">
        <v>145</v>
      </c>
      <c r="J162" s="35">
        <f t="shared" si="31"/>
        <v>7301425.617078702</v>
      </c>
      <c r="K162" s="35">
        <f t="shared" si="28"/>
        <v>98462</v>
      </c>
      <c r="L162" s="35">
        <f t="shared" si="29"/>
        <v>40766.293028689419</v>
      </c>
      <c r="M162" s="35">
        <f t="shared" si="30"/>
        <v>57695.706971310581</v>
      </c>
      <c r="N162" s="36">
        <f t="shared" si="26"/>
        <v>7243729.910107391</v>
      </c>
    </row>
    <row r="163" spans="2:14" ht="14.5">
      <c r="B163" s="34">
        <v>146</v>
      </c>
      <c r="C163" s="35">
        <f t="shared" si="27"/>
        <v>7228655.2242437918</v>
      </c>
      <c r="D163" s="35">
        <f t="shared" si="22"/>
        <v>98076</v>
      </c>
      <c r="E163" s="35">
        <f t="shared" si="23"/>
        <v>40058.797701017684</v>
      </c>
      <c r="F163" s="35">
        <f t="shared" si="24"/>
        <v>58017.202298982316</v>
      </c>
      <c r="G163" s="36">
        <f t="shared" si="25"/>
        <v>7170638.0219448097</v>
      </c>
      <c r="I163" s="34">
        <v>146</v>
      </c>
      <c r="J163" s="35">
        <f t="shared" si="31"/>
        <v>7243729.910107391</v>
      </c>
      <c r="K163" s="35">
        <f t="shared" si="28"/>
        <v>98462</v>
      </c>
      <c r="L163" s="35">
        <f t="shared" si="29"/>
        <v>40444.15866476627</v>
      </c>
      <c r="M163" s="35">
        <f t="shared" si="30"/>
        <v>58017.84133523373</v>
      </c>
      <c r="N163" s="36">
        <f t="shared" si="26"/>
        <v>7185712.0687721577</v>
      </c>
    </row>
    <row r="164" spans="2:14" ht="14.5">
      <c r="B164" s="34">
        <v>147</v>
      </c>
      <c r="C164" s="35">
        <f t="shared" si="27"/>
        <v>7170638.0219448097</v>
      </c>
      <c r="D164" s="35">
        <f t="shared" si="22"/>
        <v>98076</v>
      </c>
      <c r="E164" s="35">
        <f t="shared" si="23"/>
        <v>39737.285704944159</v>
      </c>
      <c r="F164" s="35">
        <f t="shared" si="24"/>
        <v>58338.714295055841</v>
      </c>
      <c r="G164" s="36">
        <f t="shared" si="25"/>
        <v>7112299.307649754</v>
      </c>
      <c r="I164" s="34">
        <v>147</v>
      </c>
      <c r="J164" s="35">
        <f t="shared" si="31"/>
        <v>7185712.0687721577</v>
      </c>
      <c r="K164" s="35">
        <f t="shared" si="28"/>
        <v>98462</v>
      </c>
      <c r="L164" s="35">
        <f t="shared" si="29"/>
        <v>40120.225717311216</v>
      </c>
      <c r="M164" s="35">
        <f t="shared" si="30"/>
        <v>58341.774282688784</v>
      </c>
      <c r="N164" s="36">
        <f t="shared" si="26"/>
        <v>7127370.2944894684</v>
      </c>
    </row>
    <row r="165" spans="2:14" ht="14.5">
      <c r="B165" s="34">
        <v>148</v>
      </c>
      <c r="C165" s="35">
        <f t="shared" si="27"/>
        <v>7112299.307649754</v>
      </c>
      <c r="D165" s="35">
        <f t="shared" si="22"/>
        <v>98076</v>
      </c>
      <c r="E165" s="35">
        <f t="shared" si="23"/>
        <v>39413.99199655906</v>
      </c>
      <c r="F165" s="35">
        <f t="shared" si="24"/>
        <v>58662.00800344094</v>
      </c>
      <c r="G165" s="36">
        <f t="shared" si="25"/>
        <v>7053637.2996463133</v>
      </c>
      <c r="I165" s="34">
        <v>148</v>
      </c>
      <c r="J165" s="35">
        <f t="shared" si="31"/>
        <v>7127370.2944894684</v>
      </c>
      <c r="K165" s="35">
        <f t="shared" si="28"/>
        <v>98462</v>
      </c>
      <c r="L165" s="35">
        <f t="shared" si="29"/>
        <v>39794.484144232869</v>
      </c>
      <c r="M165" s="35">
        <f t="shared" si="30"/>
        <v>58667.515855767131</v>
      </c>
      <c r="N165" s="36">
        <f t="shared" si="26"/>
        <v>7068702.7786337016</v>
      </c>
    </row>
    <row r="166" spans="2:14" ht="14.5">
      <c r="B166" s="34">
        <v>149</v>
      </c>
      <c r="C166" s="35">
        <f t="shared" si="27"/>
        <v>7053637.2996463133</v>
      </c>
      <c r="D166" s="35">
        <f t="shared" si="22"/>
        <v>98076</v>
      </c>
      <c r="E166" s="35">
        <f t="shared" si="23"/>
        <v>39088.906702206652</v>
      </c>
      <c r="F166" s="35">
        <f t="shared" si="24"/>
        <v>58987.093297793348</v>
      </c>
      <c r="G166" s="36">
        <f t="shared" si="25"/>
        <v>6994650.2063485198</v>
      </c>
      <c r="I166" s="34">
        <v>149</v>
      </c>
      <c r="J166" s="35">
        <f t="shared" si="31"/>
        <v>7068702.7786337016</v>
      </c>
      <c r="K166" s="35">
        <f t="shared" si="28"/>
        <v>98462</v>
      </c>
      <c r="L166" s="35">
        <f t="shared" si="29"/>
        <v>39466.923847371501</v>
      </c>
      <c r="M166" s="35">
        <f t="shared" si="30"/>
        <v>58995.076152628499</v>
      </c>
      <c r="N166" s="36">
        <f t="shared" si="26"/>
        <v>7009707.7024810733</v>
      </c>
    </row>
    <row r="167" spans="2:14" ht="14.5">
      <c r="B167" s="34">
        <v>150</v>
      </c>
      <c r="C167" s="35">
        <f t="shared" si="27"/>
        <v>6994650.2063485198</v>
      </c>
      <c r="D167" s="35">
        <f t="shared" si="22"/>
        <v>98076</v>
      </c>
      <c r="E167" s="35">
        <f t="shared" si="23"/>
        <v>38762.019893514713</v>
      </c>
      <c r="F167" s="35">
        <f t="shared" si="24"/>
        <v>59313.980106485287</v>
      </c>
      <c r="G167" s="36">
        <f t="shared" si="25"/>
        <v>6935336.2262420347</v>
      </c>
      <c r="I167" s="34">
        <v>150</v>
      </c>
      <c r="J167" s="35">
        <f t="shared" si="31"/>
        <v>7009707.7024810733</v>
      </c>
      <c r="K167" s="35">
        <f t="shared" si="28"/>
        <v>98462</v>
      </c>
      <c r="L167" s="35">
        <f t="shared" si="29"/>
        <v>39137.534672185997</v>
      </c>
      <c r="M167" s="35">
        <f t="shared" si="30"/>
        <v>59324.465327814003</v>
      </c>
      <c r="N167" s="36">
        <f t="shared" si="26"/>
        <v>6950383.2371532591</v>
      </c>
    </row>
    <row r="168" spans="2:14" ht="14.5">
      <c r="B168" s="34">
        <v>151</v>
      </c>
      <c r="C168" s="35">
        <f t="shared" si="27"/>
        <v>6935336.2262420347</v>
      </c>
      <c r="D168" s="35">
        <f t="shared" si="22"/>
        <v>98076</v>
      </c>
      <c r="E168" s="35">
        <f t="shared" si="23"/>
        <v>38433.321587091275</v>
      </c>
      <c r="F168" s="35">
        <f t="shared" si="24"/>
        <v>59642.678412908725</v>
      </c>
      <c r="G168" s="36">
        <f t="shared" si="25"/>
        <v>6875693.547829126</v>
      </c>
      <c r="I168" s="34">
        <v>151</v>
      </c>
      <c r="J168" s="35">
        <f t="shared" si="31"/>
        <v>6950383.2371532591</v>
      </c>
      <c r="K168" s="35">
        <f t="shared" si="28"/>
        <v>98462</v>
      </c>
      <c r="L168" s="35">
        <f t="shared" si="29"/>
        <v>38806.306407439035</v>
      </c>
      <c r="M168" s="35">
        <f t="shared" si="30"/>
        <v>59655.693592560965</v>
      </c>
      <c r="N168" s="36">
        <f t="shared" si="26"/>
        <v>6890727.5435606977</v>
      </c>
    </row>
    <row r="169" spans="2:14" ht="14.5">
      <c r="B169" s="34">
        <v>152</v>
      </c>
      <c r="C169" s="35">
        <f t="shared" si="27"/>
        <v>6875693.547829126</v>
      </c>
      <c r="D169" s="35">
        <f t="shared" si="22"/>
        <v>98076</v>
      </c>
      <c r="E169" s="35">
        <f t="shared" si="23"/>
        <v>38102.801744219738</v>
      </c>
      <c r="F169" s="35">
        <f t="shared" si="24"/>
        <v>59973.198255780262</v>
      </c>
      <c r="G169" s="36">
        <f t="shared" si="25"/>
        <v>6815720.3495733459</v>
      </c>
      <c r="I169" s="34">
        <v>152</v>
      </c>
      <c r="J169" s="35">
        <f t="shared" si="31"/>
        <v>6890727.5435606977</v>
      </c>
      <c r="K169" s="35">
        <f t="shared" si="28"/>
        <v>98462</v>
      </c>
      <c r="L169" s="35">
        <f t="shared" si="29"/>
        <v>38473.228784880564</v>
      </c>
      <c r="M169" s="35">
        <f t="shared" si="30"/>
        <v>59988.771215119436</v>
      </c>
      <c r="N169" s="36">
        <f t="shared" si="26"/>
        <v>6830738.7723455783</v>
      </c>
    </row>
    <row r="170" spans="2:14" ht="14.5">
      <c r="B170" s="34">
        <v>153</v>
      </c>
      <c r="C170" s="35">
        <f t="shared" si="27"/>
        <v>6815720.3495733459</v>
      </c>
      <c r="D170" s="35">
        <f t="shared" si="22"/>
        <v>98076</v>
      </c>
      <c r="E170" s="35">
        <f t="shared" si="23"/>
        <v>37770.450270552297</v>
      </c>
      <c r="F170" s="35">
        <f t="shared" si="24"/>
        <v>60305.549729447703</v>
      </c>
      <c r="G170" s="36">
        <f t="shared" si="25"/>
        <v>6755414.799843898</v>
      </c>
      <c r="I170" s="34">
        <v>153</v>
      </c>
      <c r="J170" s="35">
        <f t="shared" si="31"/>
        <v>6830738.7723455783</v>
      </c>
      <c r="K170" s="35">
        <f t="shared" si="28"/>
        <v>98462</v>
      </c>
      <c r="L170" s="35">
        <f t="shared" si="29"/>
        <v>38138.291478929481</v>
      </c>
      <c r="M170" s="35">
        <f t="shared" si="30"/>
        <v>60323.708521070519</v>
      </c>
      <c r="N170" s="36">
        <f t="shared" si="26"/>
        <v>6770415.0638245074</v>
      </c>
    </row>
    <row r="171" spans="2:14" ht="14.5">
      <c r="B171" s="34">
        <v>154</v>
      </c>
      <c r="C171" s="35">
        <f t="shared" si="27"/>
        <v>6755414.799843898</v>
      </c>
      <c r="D171" s="35">
        <f t="shared" si="22"/>
        <v>98076</v>
      </c>
      <c r="E171" s="35">
        <f t="shared" si="23"/>
        <v>37436.257015801602</v>
      </c>
      <c r="F171" s="35">
        <f t="shared" si="24"/>
        <v>60639.742984198398</v>
      </c>
      <c r="G171" s="36">
        <f t="shared" si="25"/>
        <v>6694775.0568597</v>
      </c>
      <c r="I171" s="34">
        <v>154</v>
      </c>
      <c r="J171" s="35">
        <f t="shared" si="31"/>
        <v>6770415.0638245074</v>
      </c>
      <c r="K171" s="35">
        <f t="shared" si="28"/>
        <v>98462</v>
      </c>
      <c r="L171" s="35">
        <f t="shared" si="29"/>
        <v>37801.484106353506</v>
      </c>
      <c r="M171" s="35">
        <f t="shared" si="30"/>
        <v>60660.515893646494</v>
      </c>
      <c r="N171" s="36">
        <f t="shared" si="26"/>
        <v>6709754.5479308609</v>
      </c>
    </row>
    <row r="172" spans="2:14" ht="14.5">
      <c r="B172" s="34">
        <v>155</v>
      </c>
      <c r="C172" s="35">
        <f t="shared" si="27"/>
        <v>6694775.0568597</v>
      </c>
      <c r="D172" s="35">
        <f t="shared" si="22"/>
        <v>98076</v>
      </c>
      <c r="E172" s="35">
        <f t="shared" si="23"/>
        <v>37100.211773430841</v>
      </c>
      <c r="F172" s="35">
        <f t="shared" si="24"/>
        <v>60975.788226569159</v>
      </c>
      <c r="G172" s="36">
        <f t="shared" si="25"/>
        <v>6633799.2686331309</v>
      </c>
      <c r="I172" s="34">
        <v>155</v>
      </c>
      <c r="J172" s="35">
        <f t="shared" si="31"/>
        <v>6709754.5479308609</v>
      </c>
      <c r="K172" s="35">
        <f t="shared" si="28"/>
        <v>98462</v>
      </c>
      <c r="L172" s="35">
        <f t="shared" si="29"/>
        <v>37462.796225947306</v>
      </c>
      <c r="M172" s="35">
        <f t="shared" si="30"/>
        <v>60999.203774052694</v>
      </c>
      <c r="N172" s="36">
        <f t="shared" si="26"/>
        <v>6648755.3441568082</v>
      </c>
    </row>
    <row r="173" spans="2:14" ht="14.5">
      <c r="B173" s="34">
        <v>156</v>
      </c>
      <c r="C173" s="35">
        <f t="shared" si="27"/>
        <v>6633799.2686331309</v>
      </c>
      <c r="D173" s="35">
        <f t="shared" si="22"/>
        <v>98076</v>
      </c>
      <c r="E173" s="35">
        <f t="shared" si="23"/>
        <v>36762.304280341938</v>
      </c>
      <c r="F173" s="35">
        <f t="shared" si="24"/>
        <v>61313.695719658062</v>
      </c>
      <c r="G173" s="36">
        <f t="shared" si="25"/>
        <v>6572485.5729134725</v>
      </c>
      <c r="I173" s="34">
        <v>156</v>
      </c>
      <c r="J173" s="35">
        <f t="shared" si="31"/>
        <v>6648755.3441568082</v>
      </c>
      <c r="K173" s="35">
        <f t="shared" si="28"/>
        <v>98462</v>
      </c>
      <c r="L173" s="35">
        <f t="shared" si="29"/>
        <v>37122.217338208844</v>
      </c>
      <c r="M173" s="35">
        <f t="shared" si="30"/>
        <v>61339.782661791156</v>
      </c>
      <c r="N173" s="36">
        <f t="shared" si="26"/>
        <v>6587415.5614950173</v>
      </c>
    </row>
    <row r="174" spans="2:14" ht="14.5">
      <c r="B174" s="34">
        <v>157</v>
      </c>
      <c r="C174" s="35">
        <f t="shared" si="27"/>
        <v>6572485.5729134725</v>
      </c>
      <c r="D174" s="35">
        <f t="shared" si="22"/>
        <v>98076</v>
      </c>
      <c r="E174" s="35">
        <f t="shared" si="23"/>
        <v>36422.52421656216</v>
      </c>
      <c r="F174" s="35">
        <f t="shared" si="24"/>
        <v>61653.47578343784</v>
      </c>
      <c r="G174" s="36">
        <f t="shared" si="25"/>
        <v>6510832.0971300351</v>
      </c>
      <c r="I174" s="34">
        <v>157</v>
      </c>
      <c r="J174" s="35">
        <f t="shared" si="31"/>
        <v>6587415.5614950173</v>
      </c>
      <c r="K174" s="35">
        <f t="shared" si="28"/>
        <v>98462</v>
      </c>
      <c r="L174" s="35">
        <f t="shared" si="29"/>
        <v>36779.736885013852</v>
      </c>
      <c r="M174" s="35">
        <f t="shared" si="30"/>
        <v>61682.263114986148</v>
      </c>
      <c r="N174" s="36">
        <f t="shared" si="26"/>
        <v>6525733.2983800313</v>
      </c>
    </row>
    <row r="175" spans="2:14" ht="14.5">
      <c r="B175" s="34">
        <v>158</v>
      </c>
      <c r="C175" s="35">
        <f t="shared" si="27"/>
        <v>6510832.0971300351</v>
      </c>
      <c r="D175" s="35">
        <f t="shared" si="22"/>
        <v>98076</v>
      </c>
      <c r="E175" s="35">
        <f t="shared" si="23"/>
        <v>36080.861204928944</v>
      </c>
      <c r="F175" s="35">
        <f t="shared" si="24"/>
        <v>61995.138795071056</v>
      </c>
      <c r="G175" s="36">
        <f t="shared" si="25"/>
        <v>6448836.9583349638</v>
      </c>
      <c r="I175" s="34">
        <v>158</v>
      </c>
      <c r="J175" s="35">
        <f t="shared" si="31"/>
        <v>6525733.2983800313</v>
      </c>
      <c r="K175" s="35">
        <f t="shared" si="28"/>
        <v>98462</v>
      </c>
      <c r="L175" s="35">
        <f t="shared" si="29"/>
        <v>36435.344249288508</v>
      </c>
      <c r="M175" s="35">
        <f t="shared" si="30"/>
        <v>62026.655750711492</v>
      </c>
      <c r="N175" s="36">
        <f t="shared" si="26"/>
        <v>6463706.6426293198</v>
      </c>
    </row>
    <row r="176" spans="2:14" ht="14.5">
      <c r="B176" s="34">
        <v>159</v>
      </c>
      <c r="C176" s="35">
        <f t="shared" si="27"/>
        <v>6448836.9583349638</v>
      </c>
      <c r="D176" s="35">
        <f t="shared" si="22"/>
        <v>98076</v>
      </c>
      <c r="E176" s="35">
        <f t="shared" si="23"/>
        <v>35737.304810772926</v>
      </c>
      <c r="F176" s="35">
        <f t="shared" si="24"/>
        <v>62338.695189227074</v>
      </c>
      <c r="G176" s="36">
        <f t="shared" si="25"/>
        <v>6386498.2631457364</v>
      </c>
      <c r="I176" s="34">
        <v>159</v>
      </c>
      <c r="J176" s="35">
        <f t="shared" si="31"/>
        <v>6463706.6426293198</v>
      </c>
      <c r="K176" s="35">
        <f t="shared" si="28"/>
        <v>98462</v>
      </c>
      <c r="L176" s="35">
        <f t="shared" si="29"/>
        <v>36089.028754680367</v>
      </c>
      <c r="M176" s="35">
        <f t="shared" si="30"/>
        <v>62372.971245319633</v>
      </c>
      <c r="N176" s="36">
        <f t="shared" si="26"/>
        <v>6401333.6713840002</v>
      </c>
    </row>
    <row r="177" spans="2:14" ht="14.5">
      <c r="B177" s="34">
        <v>160</v>
      </c>
      <c r="C177" s="35">
        <f t="shared" si="27"/>
        <v>6386498.2631457364</v>
      </c>
      <c r="D177" s="35">
        <f t="shared" si="22"/>
        <v>98076</v>
      </c>
      <c r="E177" s="35">
        <f t="shared" si="23"/>
        <v>35391.84454159929</v>
      </c>
      <c r="F177" s="35">
        <f t="shared" si="24"/>
        <v>62684.15545840071</v>
      </c>
      <c r="G177" s="36">
        <f t="shared" si="25"/>
        <v>6323814.1076873355</v>
      </c>
      <c r="I177" s="34">
        <v>160</v>
      </c>
      <c r="J177" s="35">
        <f t="shared" si="31"/>
        <v>6401333.6713840002</v>
      </c>
      <c r="K177" s="35">
        <f t="shared" si="28"/>
        <v>98462</v>
      </c>
      <c r="L177" s="35">
        <f t="shared" si="29"/>
        <v>35740.779665227332</v>
      </c>
      <c r="M177" s="35">
        <f t="shared" si="30"/>
        <v>62721.220334772668</v>
      </c>
      <c r="N177" s="36">
        <f t="shared" si="26"/>
        <v>6338612.4510492273</v>
      </c>
    </row>
    <row r="178" spans="2:14" ht="14.5">
      <c r="B178" s="34">
        <v>161</v>
      </c>
      <c r="C178" s="35">
        <f t="shared" si="27"/>
        <v>6323814.1076873355</v>
      </c>
      <c r="D178" s="35">
        <f t="shared" si="22"/>
        <v>98076</v>
      </c>
      <c r="E178" s="35">
        <f t="shared" si="23"/>
        <v>35044.469846767322</v>
      </c>
      <c r="F178" s="35">
        <f t="shared" si="24"/>
        <v>63031.530153232678</v>
      </c>
      <c r="G178" s="36">
        <f t="shared" si="25"/>
        <v>6260782.5775341028</v>
      </c>
      <c r="I178" s="34">
        <v>161</v>
      </c>
      <c r="J178" s="35">
        <f t="shared" si="31"/>
        <v>6338612.4510492273</v>
      </c>
      <c r="K178" s="35">
        <f t="shared" si="28"/>
        <v>98462</v>
      </c>
      <c r="L178" s="35">
        <f t="shared" si="29"/>
        <v>35390.586185024855</v>
      </c>
      <c r="M178" s="35">
        <f t="shared" si="30"/>
        <v>63071.413814975145</v>
      </c>
      <c r="N178" s="36">
        <f t="shared" si="26"/>
        <v>6275541.0372342523</v>
      </c>
    </row>
    <row r="179" spans="2:14" ht="14.5">
      <c r="B179" s="34">
        <v>162</v>
      </c>
      <c r="C179" s="35">
        <f t="shared" si="27"/>
        <v>6260782.5775341028</v>
      </c>
      <c r="D179" s="35">
        <f t="shared" si="22"/>
        <v>98076</v>
      </c>
      <c r="E179" s="35">
        <f t="shared" si="23"/>
        <v>34695.170117168156</v>
      </c>
      <c r="F179" s="35">
        <f t="shared" si="24"/>
        <v>63380.829882831844</v>
      </c>
      <c r="G179" s="36">
        <f t="shared" si="25"/>
        <v>6197401.7476512706</v>
      </c>
      <c r="I179" s="34">
        <v>162</v>
      </c>
      <c r="J179" s="35">
        <f t="shared" si="31"/>
        <v>6275541.0372342523</v>
      </c>
      <c r="K179" s="35">
        <f t="shared" si="28"/>
        <v>98462</v>
      </c>
      <c r="L179" s="35">
        <f t="shared" si="29"/>
        <v>35038.437457891247</v>
      </c>
      <c r="M179" s="35">
        <f t="shared" si="30"/>
        <v>63423.562542108753</v>
      </c>
      <c r="N179" s="36">
        <f t="shared" si="26"/>
        <v>6212117.4746921435</v>
      </c>
    </row>
    <row r="180" spans="2:14" ht="14.5">
      <c r="B180" s="34">
        <v>163</v>
      </c>
      <c r="C180" s="35">
        <f t="shared" si="27"/>
        <v>6197401.7476512706</v>
      </c>
      <c r="D180" s="35">
        <f t="shared" si="22"/>
        <v>98076</v>
      </c>
      <c r="E180" s="35">
        <f t="shared" si="23"/>
        <v>34343.934684900792</v>
      </c>
      <c r="F180" s="35">
        <f t="shared" si="24"/>
        <v>63732.065315099208</v>
      </c>
      <c r="G180" s="36">
        <f t="shared" si="25"/>
        <v>6133669.6823361712</v>
      </c>
      <c r="I180" s="34">
        <v>163</v>
      </c>
      <c r="J180" s="35">
        <f t="shared" si="31"/>
        <v>6212117.4746921435</v>
      </c>
      <c r="K180" s="35">
        <f t="shared" si="28"/>
        <v>98462</v>
      </c>
      <c r="L180" s="35">
        <f t="shared" si="29"/>
        <v>34684.322567031137</v>
      </c>
      <c r="M180" s="35">
        <f t="shared" si="30"/>
        <v>63777.677432968863</v>
      </c>
      <c r="N180" s="36">
        <f t="shared" si="26"/>
        <v>6148339.7972591743</v>
      </c>
    </row>
    <row r="181" spans="2:14" ht="14.5">
      <c r="B181" s="34">
        <v>164</v>
      </c>
      <c r="C181" s="35">
        <f t="shared" si="27"/>
        <v>6133669.6823361712</v>
      </c>
      <c r="D181" s="35">
        <f t="shared" si="22"/>
        <v>98076</v>
      </c>
      <c r="E181" s="35">
        <f t="shared" si="23"/>
        <v>33990.752822946284</v>
      </c>
      <c r="F181" s="35">
        <f t="shared" si="24"/>
        <v>64085.247177053716</v>
      </c>
      <c r="G181" s="36">
        <f t="shared" si="25"/>
        <v>6069584.435159117</v>
      </c>
      <c r="I181" s="34">
        <v>164</v>
      </c>
      <c r="J181" s="35">
        <f t="shared" si="31"/>
        <v>6148339.7972591743</v>
      </c>
      <c r="K181" s="35">
        <f t="shared" si="28"/>
        <v>98462</v>
      </c>
      <c r="L181" s="35">
        <f t="shared" si="29"/>
        <v>34328.230534697061</v>
      </c>
      <c r="M181" s="35">
        <f t="shared" si="30"/>
        <v>64133.769465302939</v>
      </c>
      <c r="N181" s="36">
        <f t="shared" si="26"/>
        <v>6084206.0277938712</v>
      </c>
    </row>
    <row r="182" spans="2:14" ht="14.5">
      <c r="B182" s="34">
        <v>165</v>
      </c>
      <c r="C182" s="35">
        <f t="shared" si="27"/>
        <v>6069584.435159117</v>
      </c>
      <c r="D182" s="35">
        <f t="shared" si="22"/>
        <v>98076</v>
      </c>
      <c r="E182" s="35">
        <f t="shared" si="23"/>
        <v>33635.613744840106</v>
      </c>
      <c r="F182" s="35">
        <f t="shared" si="24"/>
        <v>64440.386255159894</v>
      </c>
      <c r="G182" s="36">
        <f t="shared" si="25"/>
        <v>6005144.048903957</v>
      </c>
      <c r="I182" s="34">
        <v>165</v>
      </c>
      <c r="J182" s="35">
        <f t="shared" si="31"/>
        <v>6084206.0277938712</v>
      </c>
      <c r="K182" s="35">
        <f t="shared" si="28"/>
        <v>98462</v>
      </c>
      <c r="L182" s="35">
        <f t="shared" si="29"/>
        <v>33970.15032184912</v>
      </c>
      <c r="M182" s="35">
        <f t="shared" si="30"/>
        <v>64491.84967815088</v>
      </c>
      <c r="N182" s="36">
        <f t="shared" si="26"/>
        <v>6019714.1781157199</v>
      </c>
    </row>
    <row r="183" spans="2:14" ht="14.5">
      <c r="B183" s="34">
        <v>166</v>
      </c>
      <c r="C183" s="35">
        <f t="shared" si="27"/>
        <v>6005144.048903957</v>
      </c>
      <c r="D183" s="35">
        <f t="shared" si="22"/>
        <v>98076</v>
      </c>
      <c r="E183" s="35">
        <f t="shared" si="23"/>
        <v>33278.506604342765</v>
      </c>
      <c r="F183" s="35">
        <f t="shared" si="24"/>
        <v>64797.493395657235</v>
      </c>
      <c r="G183" s="36">
        <f t="shared" si="25"/>
        <v>5940346.5555082997</v>
      </c>
      <c r="I183" s="34">
        <v>166</v>
      </c>
      <c r="J183" s="35">
        <f t="shared" si="31"/>
        <v>6019714.1781157199</v>
      </c>
      <c r="K183" s="35">
        <f t="shared" si="28"/>
        <v>98462</v>
      </c>
      <c r="L183" s="35">
        <f t="shared" si="29"/>
        <v>33610.070827812771</v>
      </c>
      <c r="M183" s="35">
        <f t="shared" si="30"/>
        <v>64851.929172187229</v>
      </c>
      <c r="N183" s="36">
        <f t="shared" si="26"/>
        <v>5954862.2489435328</v>
      </c>
    </row>
    <row r="184" spans="2:14" ht="14.5">
      <c r="B184" s="34">
        <v>167</v>
      </c>
      <c r="C184" s="35">
        <f t="shared" si="27"/>
        <v>5940346.5555082997</v>
      </c>
      <c r="D184" s="35">
        <f t="shared" si="22"/>
        <v>98076</v>
      </c>
      <c r="E184" s="35">
        <f t="shared" si="23"/>
        <v>32919.420495108498</v>
      </c>
      <c r="F184" s="35">
        <f t="shared" si="24"/>
        <v>65156.579504891502</v>
      </c>
      <c r="G184" s="36">
        <f t="shared" si="25"/>
        <v>5875189.9760034084</v>
      </c>
      <c r="I184" s="34">
        <v>167</v>
      </c>
      <c r="J184" s="35">
        <f t="shared" si="31"/>
        <v>5954862.2489435328</v>
      </c>
      <c r="K184" s="35">
        <f t="shared" si="28"/>
        <v>98462</v>
      </c>
      <c r="L184" s="35">
        <f t="shared" si="29"/>
        <v>33247.980889934726</v>
      </c>
      <c r="M184" s="35">
        <f t="shared" si="30"/>
        <v>65214.019110065274</v>
      </c>
      <c r="N184" s="36">
        <f t="shared" si="26"/>
        <v>5889648.2298334679</v>
      </c>
    </row>
    <row r="185" spans="2:14" ht="14.5">
      <c r="B185" s="34">
        <v>168</v>
      </c>
      <c r="C185" s="35">
        <f t="shared" si="27"/>
        <v>5875189.9760034084</v>
      </c>
      <c r="D185" s="35">
        <f t="shared" si="22"/>
        <v>98076</v>
      </c>
      <c r="E185" s="35">
        <f t="shared" si="23"/>
        <v>32558.344450352222</v>
      </c>
      <c r="F185" s="35">
        <f t="shared" si="24"/>
        <v>65517.655549647781</v>
      </c>
      <c r="G185" s="36">
        <f t="shared" si="25"/>
        <v>5809672.3204537602</v>
      </c>
      <c r="I185" s="34">
        <v>168</v>
      </c>
      <c r="J185" s="35">
        <f t="shared" si="31"/>
        <v>5889648.2298334679</v>
      </c>
      <c r="K185" s="35">
        <f t="shared" si="28"/>
        <v>98462</v>
      </c>
      <c r="L185" s="35">
        <f t="shared" si="29"/>
        <v>32883.869283236862</v>
      </c>
      <c r="M185" s="35">
        <f t="shared" si="30"/>
        <v>65578.130716763146</v>
      </c>
      <c r="N185" s="36">
        <f t="shared" si="26"/>
        <v>5824070.0991167044</v>
      </c>
    </row>
    <row r="186" spans="2:14" ht="14.5">
      <c r="B186" s="34">
        <v>169</v>
      </c>
      <c r="C186" s="35">
        <f t="shared" si="27"/>
        <v>5809672.3204537602</v>
      </c>
      <c r="D186" s="35">
        <f t="shared" si="22"/>
        <v>98076</v>
      </c>
      <c r="E186" s="35">
        <f t="shared" si="23"/>
        <v>32195.267442514592</v>
      </c>
      <c r="F186" s="35">
        <f t="shared" si="24"/>
        <v>65880.732557485404</v>
      </c>
      <c r="G186" s="36">
        <f t="shared" si="25"/>
        <v>5743791.5878962744</v>
      </c>
      <c r="I186" s="34">
        <v>169</v>
      </c>
      <c r="J186" s="35">
        <f t="shared" si="31"/>
        <v>5824070.0991167044</v>
      </c>
      <c r="K186" s="35">
        <f t="shared" si="28"/>
        <v>98462</v>
      </c>
      <c r="L186" s="35">
        <f t="shared" si="29"/>
        <v>32517.724720068265</v>
      </c>
      <c r="M186" s="35">
        <f t="shared" si="30"/>
        <v>65944.275279931739</v>
      </c>
      <c r="N186" s="36">
        <f t="shared" si="26"/>
        <v>5758125.8238367727</v>
      </c>
    </row>
    <row r="187" spans="2:14" ht="14.5">
      <c r="B187" s="34">
        <v>170</v>
      </c>
      <c r="C187" s="35">
        <f t="shared" si="27"/>
        <v>5743791.5878962744</v>
      </c>
      <c r="D187" s="35">
        <f t="shared" si="22"/>
        <v>98076</v>
      </c>
      <c r="E187" s="35">
        <f t="shared" si="23"/>
        <v>31830.178382925191</v>
      </c>
      <c r="F187" s="35">
        <f t="shared" si="24"/>
        <v>66245.821617074806</v>
      </c>
      <c r="G187" s="36">
        <f t="shared" si="25"/>
        <v>5677545.7662791992</v>
      </c>
      <c r="I187" s="34">
        <v>170</v>
      </c>
      <c r="J187" s="35">
        <f t="shared" si="31"/>
        <v>5758125.8238367727</v>
      </c>
      <c r="K187" s="35">
        <f t="shared" si="28"/>
        <v>98462</v>
      </c>
      <c r="L187" s="35">
        <f t="shared" si="29"/>
        <v>32149.535849755313</v>
      </c>
      <c r="M187" s="35">
        <f t="shared" si="30"/>
        <v>66312.46415024469</v>
      </c>
      <c r="N187" s="36">
        <f t="shared" si="26"/>
        <v>5691813.3596865283</v>
      </c>
    </row>
    <row r="188" spans="2:14" ht="14.5">
      <c r="B188" s="34">
        <v>171</v>
      </c>
      <c r="C188" s="35">
        <f t="shared" si="27"/>
        <v>5677545.7662791992</v>
      </c>
      <c r="D188" s="35">
        <f t="shared" si="22"/>
        <v>98076</v>
      </c>
      <c r="E188" s="35">
        <f t="shared" si="23"/>
        <v>31463.066121463897</v>
      </c>
      <c r="F188" s="35">
        <f t="shared" si="24"/>
        <v>66612.933878536103</v>
      </c>
      <c r="G188" s="36">
        <f t="shared" si="25"/>
        <v>5610932.8324006628</v>
      </c>
      <c r="I188" s="34">
        <v>171</v>
      </c>
      <c r="J188" s="35">
        <f t="shared" si="31"/>
        <v>5691813.3596865283</v>
      </c>
      <c r="K188" s="35">
        <f t="shared" si="28"/>
        <v>98462</v>
      </c>
      <c r="L188" s="35">
        <f t="shared" si="29"/>
        <v>31779.291258249785</v>
      </c>
      <c r="M188" s="35">
        <f t="shared" si="30"/>
        <v>66682.708741750219</v>
      </c>
      <c r="N188" s="36">
        <f t="shared" si="26"/>
        <v>5625130.6509447778</v>
      </c>
    </row>
    <row r="189" spans="2:14" ht="14.5">
      <c r="B189" s="34">
        <v>172</v>
      </c>
      <c r="C189" s="35">
        <f t="shared" si="27"/>
        <v>5610932.8324006628</v>
      </c>
      <c r="D189" s="35">
        <f t="shared" si="22"/>
        <v>98076</v>
      </c>
      <c r="E189" s="35">
        <f t="shared" si="23"/>
        <v>31093.919446220341</v>
      </c>
      <c r="F189" s="35">
        <f t="shared" si="24"/>
        <v>66982.080553779655</v>
      </c>
      <c r="G189" s="36">
        <f t="shared" si="25"/>
        <v>5543950.7518468834</v>
      </c>
      <c r="I189" s="34">
        <v>172</v>
      </c>
      <c r="J189" s="35">
        <f t="shared" si="31"/>
        <v>5625130.6509447778</v>
      </c>
      <c r="K189" s="35">
        <f t="shared" si="28"/>
        <v>98462</v>
      </c>
      <c r="L189" s="35">
        <f t="shared" si="29"/>
        <v>31406.979467775014</v>
      </c>
      <c r="M189" s="35">
        <f t="shared" si="30"/>
        <v>67055.020532224982</v>
      </c>
      <c r="N189" s="36">
        <f t="shared" si="26"/>
        <v>5558075.6304125525</v>
      </c>
    </row>
    <row r="190" spans="2:14" ht="14.5">
      <c r="B190" s="34">
        <v>173</v>
      </c>
      <c r="C190" s="35">
        <f t="shared" si="27"/>
        <v>5543950.7518468834</v>
      </c>
      <c r="D190" s="35">
        <f t="shared" si="22"/>
        <v>98076</v>
      </c>
      <c r="E190" s="35">
        <f t="shared" si="23"/>
        <v>30722.72708315148</v>
      </c>
      <c r="F190" s="35">
        <f t="shared" si="24"/>
        <v>67353.272916848524</v>
      </c>
      <c r="G190" s="36">
        <f t="shared" si="25"/>
        <v>5476597.4789300347</v>
      </c>
      <c r="I190" s="34">
        <v>173</v>
      </c>
      <c r="J190" s="35">
        <f t="shared" si="31"/>
        <v>5558075.6304125525</v>
      </c>
      <c r="K190" s="35">
        <f t="shared" si="28"/>
        <v>98462</v>
      </c>
      <c r="L190" s="35">
        <f t="shared" si="29"/>
        <v>31032.588936470085</v>
      </c>
      <c r="M190" s="35">
        <f t="shared" si="30"/>
        <v>67429.411063529915</v>
      </c>
      <c r="N190" s="36">
        <f t="shared" si="26"/>
        <v>5490646.219349023</v>
      </c>
    </row>
    <row r="191" spans="2:14" ht="14.5">
      <c r="B191" s="34">
        <v>174</v>
      </c>
      <c r="C191" s="35">
        <f t="shared" si="27"/>
        <v>5476597.4789300347</v>
      </c>
      <c r="D191" s="35">
        <f t="shared" si="22"/>
        <v>98076</v>
      </c>
      <c r="E191" s="35">
        <f t="shared" si="23"/>
        <v>30349.477695737278</v>
      </c>
      <c r="F191" s="35">
        <f t="shared" si="24"/>
        <v>67726.522304262719</v>
      </c>
      <c r="G191" s="36">
        <f t="shared" si="25"/>
        <v>5408870.9566257717</v>
      </c>
      <c r="I191" s="34">
        <v>174</v>
      </c>
      <c r="J191" s="35">
        <f t="shared" si="31"/>
        <v>5490646.219349023</v>
      </c>
      <c r="K191" s="35">
        <f t="shared" si="28"/>
        <v>98462</v>
      </c>
      <c r="L191" s="35">
        <f t="shared" si="29"/>
        <v>30656.108058032045</v>
      </c>
      <c r="M191" s="35">
        <f t="shared" si="30"/>
        <v>67805.891941967959</v>
      </c>
      <c r="N191" s="36">
        <f t="shared" si="26"/>
        <v>5422840.3274070546</v>
      </c>
    </row>
    <row r="192" spans="2:14" ht="14.5">
      <c r="B192" s="34">
        <v>175</v>
      </c>
      <c r="C192" s="35">
        <f t="shared" si="27"/>
        <v>5408870.9566257717</v>
      </c>
      <c r="D192" s="35">
        <f t="shared" si="22"/>
        <v>98076</v>
      </c>
      <c r="E192" s="35">
        <f t="shared" si="23"/>
        <v>29974.159884634486</v>
      </c>
      <c r="F192" s="35">
        <f t="shared" si="24"/>
        <v>68101.840115365514</v>
      </c>
      <c r="G192" s="36">
        <f t="shared" si="25"/>
        <v>5340769.1165104061</v>
      </c>
      <c r="I192" s="34">
        <v>175</v>
      </c>
      <c r="J192" s="35">
        <f t="shared" si="31"/>
        <v>5422840.3274070546</v>
      </c>
      <c r="K192" s="35">
        <f t="shared" si="28"/>
        <v>98462</v>
      </c>
      <c r="L192" s="35">
        <f t="shared" si="29"/>
        <v>30277.525161356058</v>
      </c>
      <c r="M192" s="35">
        <f t="shared" si="30"/>
        <v>68184.474838643946</v>
      </c>
      <c r="N192" s="36">
        <f t="shared" si="26"/>
        <v>5354655.8525684103</v>
      </c>
    </row>
    <row r="193" spans="2:14" ht="14.5">
      <c r="B193" s="34">
        <v>176</v>
      </c>
      <c r="C193" s="35">
        <f t="shared" si="27"/>
        <v>5340769.1165104061</v>
      </c>
      <c r="D193" s="35">
        <f t="shared" si="22"/>
        <v>98076</v>
      </c>
      <c r="E193" s="35">
        <f t="shared" si="23"/>
        <v>29596.762187328499</v>
      </c>
      <c r="F193" s="35">
        <f t="shared" si="24"/>
        <v>68479.237812671505</v>
      </c>
      <c r="G193" s="36">
        <f t="shared" si="25"/>
        <v>5272289.8786977343</v>
      </c>
      <c r="I193" s="34">
        <v>176</v>
      </c>
      <c r="J193" s="35">
        <f t="shared" si="31"/>
        <v>5354655.8525684103</v>
      </c>
      <c r="K193" s="35">
        <f t="shared" si="28"/>
        <v>98462</v>
      </c>
      <c r="L193" s="35">
        <f t="shared" si="29"/>
        <v>29896.828510173626</v>
      </c>
      <c r="M193" s="35">
        <f t="shared" si="30"/>
        <v>68565.171489826374</v>
      </c>
      <c r="N193" s="36">
        <f t="shared" si="26"/>
        <v>5286090.6810785839</v>
      </c>
    </row>
    <row r="194" spans="2:14" ht="14.5">
      <c r="B194" s="34">
        <v>177</v>
      </c>
      <c r="C194" s="35">
        <f t="shared" si="27"/>
        <v>5272289.8786977343</v>
      </c>
      <c r="D194" s="35">
        <f t="shared" si="22"/>
        <v>98076</v>
      </c>
      <c r="E194" s="35">
        <f t="shared" si="23"/>
        <v>29217.27307778328</v>
      </c>
      <c r="F194" s="35">
        <f t="shared" si="24"/>
        <v>68858.726922216723</v>
      </c>
      <c r="G194" s="36">
        <f t="shared" si="25"/>
        <v>5203431.1517755175</v>
      </c>
      <c r="I194" s="34">
        <v>177</v>
      </c>
      <c r="J194" s="35">
        <f t="shared" si="31"/>
        <v>5286090.6810785839</v>
      </c>
      <c r="K194" s="35">
        <f t="shared" si="28"/>
        <v>98462</v>
      </c>
      <c r="L194" s="35">
        <f t="shared" si="29"/>
        <v>29514.006302688762</v>
      </c>
      <c r="M194" s="35">
        <f t="shared" si="30"/>
        <v>68947.993697311234</v>
      </c>
      <c r="N194" s="36">
        <f t="shared" si="26"/>
        <v>5217142.6873812731</v>
      </c>
    </row>
    <row r="195" spans="2:14" ht="14.5">
      <c r="B195" s="34">
        <v>178</v>
      </c>
      <c r="C195" s="35">
        <f t="shared" si="27"/>
        <v>5203431.1517755175</v>
      </c>
      <c r="D195" s="35">
        <f t="shared" si="22"/>
        <v>98076</v>
      </c>
      <c r="E195" s="35">
        <f t="shared" si="23"/>
        <v>28835.68096608933</v>
      </c>
      <c r="F195" s="35">
        <f t="shared" si="24"/>
        <v>69240.319033910666</v>
      </c>
      <c r="G195" s="36">
        <f t="shared" si="25"/>
        <v>5134190.832741607</v>
      </c>
      <c r="I195" s="34">
        <v>178</v>
      </c>
      <c r="J195" s="35">
        <f t="shared" si="31"/>
        <v>5217142.6873812731</v>
      </c>
      <c r="K195" s="35">
        <f t="shared" si="28"/>
        <v>98462</v>
      </c>
      <c r="L195" s="35">
        <f t="shared" si="29"/>
        <v>29129.046671212112</v>
      </c>
      <c r="M195" s="35">
        <f t="shared" si="30"/>
        <v>69332.953328787888</v>
      </c>
      <c r="N195" s="36">
        <f t="shared" si="26"/>
        <v>5147809.7340524849</v>
      </c>
    </row>
    <row r="196" spans="2:14" ht="14.5">
      <c r="B196" s="34">
        <v>179</v>
      </c>
      <c r="C196" s="35">
        <f t="shared" si="27"/>
        <v>5134190.832741607</v>
      </c>
      <c r="D196" s="35">
        <f t="shared" si="22"/>
        <v>98076</v>
      </c>
      <c r="E196" s="35">
        <f t="shared" si="23"/>
        <v>28451.974198109743</v>
      </c>
      <c r="F196" s="35">
        <f t="shared" si="24"/>
        <v>69624.025801890253</v>
      </c>
      <c r="G196" s="36">
        <f t="shared" si="25"/>
        <v>5064566.8069397165</v>
      </c>
      <c r="I196" s="34">
        <v>179</v>
      </c>
      <c r="J196" s="35">
        <f t="shared" si="31"/>
        <v>5147809.7340524849</v>
      </c>
      <c r="K196" s="35">
        <f t="shared" si="28"/>
        <v>98462</v>
      </c>
      <c r="L196" s="35">
        <f t="shared" si="29"/>
        <v>28741.937681793042</v>
      </c>
      <c r="M196" s="35">
        <f t="shared" si="30"/>
        <v>69720.062318206954</v>
      </c>
      <c r="N196" s="36">
        <f t="shared" si="26"/>
        <v>5078089.6717342781</v>
      </c>
    </row>
    <row r="197" spans="2:14" ht="14.5">
      <c r="B197" s="34">
        <v>180</v>
      </c>
      <c r="C197" s="35">
        <f t="shared" si="27"/>
        <v>5064566.8069397165</v>
      </c>
      <c r="D197" s="35">
        <f t="shared" si="22"/>
        <v>98076</v>
      </c>
      <c r="E197" s="35">
        <f t="shared" si="23"/>
        <v>28066.141055124262</v>
      </c>
      <c r="F197" s="35">
        <f t="shared" si="24"/>
        <v>70009.858944875741</v>
      </c>
      <c r="G197" s="36">
        <f t="shared" si="25"/>
        <v>4994556.9479948403</v>
      </c>
      <c r="I197" s="34">
        <v>180</v>
      </c>
      <c r="J197" s="35">
        <f t="shared" si="31"/>
        <v>5078089.6717342781</v>
      </c>
      <c r="K197" s="35">
        <f t="shared" si="28"/>
        <v>98462</v>
      </c>
      <c r="L197" s="35">
        <f t="shared" si="29"/>
        <v>28352.66733384972</v>
      </c>
      <c r="M197" s="35">
        <f t="shared" si="30"/>
        <v>70109.33266615028</v>
      </c>
      <c r="N197" s="36">
        <f t="shared" si="26"/>
        <v>5007980.3390681278</v>
      </c>
    </row>
    <row r="198" spans="2:14" ht="14.5">
      <c r="B198" s="34">
        <v>181</v>
      </c>
      <c r="C198" s="35">
        <f t="shared" si="27"/>
        <v>4994556.9479948403</v>
      </c>
      <c r="D198" s="35">
        <f t="shared" si="22"/>
        <v>98076</v>
      </c>
      <c r="E198" s="35">
        <f t="shared" si="23"/>
        <v>27678.169753471408</v>
      </c>
      <c r="F198" s="35">
        <f t="shared" si="24"/>
        <v>70397.830246528596</v>
      </c>
      <c r="G198" s="36">
        <f t="shared" si="25"/>
        <v>4924159.1177483117</v>
      </c>
      <c r="I198" s="34">
        <v>181</v>
      </c>
      <c r="J198" s="35">
        <f t="shared" si="31"/>
        <v>5007980.3390681278</v>
      </c>
      <c r="K198" s="35">
        <f t="shared" si="28"/>
        <v>98462</v>
      </c>
      <c r="L198" s="35">
        <f t="shared" si="29"/>
        <v>27961.223559797047</v>
      </c>
      <c r="M198" s="35">
        <f t="shared" si="30"/>
        <v>70500.776440202957</v>
      </c>
      <c r="N198" s="36">
        <f t="shared" si="26"/>
        <v>4937479.5626279246</v>
      </c>
    </row>
    <row r="199" spans="2:14" ht="14.5">
      <c r="B199" s="34">
        <v>182</v>
      </c>
      <c r="C199" s="35">
        <f t="shared" si="27"/>
        <v>4924159.1177483117</v>
      </c>
      <c r="D199" s="35">
        <f t="shared" si="22"/>
        <v>98076</v>
      </c>
      <c r="E199" s="35">
        <f t="shared" si="23"/>
        <v>27288.048444188564</v>
      </c>
      <c r="F199" s="35">
        <f t="shared" si="24"/>
        <v>70787.951555811436</v>
      </c>
      <c r="G199" s="36">
        <f t="shared" si="25"/>
        <v>4853371.1661924999</v>
      </c>
      <c r="I199" s="34">
        <v>182</v>
      </c>
      <c r="J199" s="35">
        <f t="shared" si="31"/>
        <v>4937479.5626279246</v>
      </c>
      <c r="K199" s="35">
        <f t="shared" si="28"/>
        <v>98462</v>
      </c>
      <c r="L199" s="35">
        <f t="shared" si="29"/>
        <v>27567.594224672579</v>
      </c>
      <c r="M199" s="35">
        <f t="shared" si="30"/>
        <v>70894.405775327425</v>
      </c>
      <c r="N199" s="36">
        <f t="shared" si="26"/>
        <v>4866585.1568525974</v>
      </c>
    </row>
    <row r="200" spans="2:14" ht="14.5">
      <c r="B200" s="34">
        <v>183</v>
      </c>
      <c r="C200" s="35">
        <f t="shared" si="27"/>
        <v>4853371.1661924999</v>
      </c>
      <c r="D200" s="35">
        <f t="shared" si="22"/>
        <v>98076</v>
      </c>
      <c r="E200" s="35">
        <f t="shared" si="23"/>
        <v>26895.765212650105</v>
      </c>
      <c r="F200" s="35">
        <f t="shared" si="24"/>
        <v>71180.234787349895</v>
      </c>
      <c r="G200" s="36">
        <f t="shared" si="25"/>
        <v>4782190.9314051503</v>
      </c>
      <c r="I200" s="34">
        <v>183</v>
      </c>
      <c r="J200" s="35">
        <f t="shared" si="31"/>
        <v>4866585.1568525974</v>
      </c>
      <c r="K200" s="35">
        <f t="shared" si="28"/>
        <v>98462</v>
      </c>
      <c r="L200" s="35">
        <f t="shared" si="29"/>
        <v>27171.767125760336</v>
      </c>
      <c r="M200" s="35">
        <f t="shared" si="30"/>
        <v>71290.232874239664</v>
      </c>
      <c r="N200" s="36">
        <f t="shared" si="26"/>
        <v>4795294.9239783576</v>
      </c>
    </row>
    <row r="201" spans="2:14" ht="14.5">
      <c r="B201" s="34">
        <v>184</v>
      </c>
      <c r="C201" s="35">
        <f t="shared" si="27"/>
        <v>4782190.9314051503</v>
      </c>
      <c r="D201" s="35">
        <f t="shared" si="22"/>
        <v>98076</v>
      </c>
      <c r="E201" s="35">
        <f t="shared" si="23"/>
        <v>26501.308078203543</v>
      </c>
      <c r="F201" s="35">
        <f t="shared" si="24"/>
        <v>71574.691921796461</v>
      </c>
      <c r="G201" s="36">
        <f t="shared" si="25"/>
        <v>4710616.2394833537</v>
      </c>
      <c r="I201" s="34">
        <v>184</v>
      </c>
      <c r="J201" s="35">
        <f t="shared" si="31"/>
        <v>4795294.9239783576</v>
      </c>
      <c r="K201" s="35">
        <f t="shared" si="28"/>
        <v>98462</v>
      </c>
      <c r="L201" s="35">
        <f t="shared" si="29"/>
        <v>26773.729992212498</v>
      </c>
      <c r="M201" s="35">
        <f t="shared" si="30"/>
        <v>71688.270007787505</v>
      </c>
      <c r="N201" s="36">
        <f t="shared" si="26"/>
        <v>4723606.6539705703</v>
      </c>
    </row>
    <row r="202" spans="2:14" ht="14.5">
      <c r="B202" s="34">
        <v>185</v>
      </c>
      <c r="C202" s="35">
        <f t="shared" si="27"/>
        <v>4710616.2394833537</v>
      </c>
      <c r="D202" s="35">
        <f t="shared" si="22"/>
        <v>98076</v>
      </c>
      <c r="E202" s="35">
        <f t="shared" si="23"/>
        <v>26104.664993803584</v>
      </c>
      <c r="F202" s="35">
        <f t="shared" si="24"/>
        <v>71971.335006196416</v>
      </c>
      <c r="G202" s="36">
        <f t="shared" si="25"/>
        <v>4638644.9044771576</v>
      </c>
      <c r="I202" s="34">
        <v>185</v>
      </c>
      <c r="J202" s="35">
        <f t="shared" si="31"/>
        <v>4723606.6539705703</v>
      </c>
      <c r="K202" s="35">
        <f t="shared" si="28"/>
        <v>98462</v>
      </c>
      <c r="L202" s="35">
        <f t="shared" si="29"/>
        <v>26373.470484669018</v>
      </c>
      <c r="M202" s="35">
        <f t="shared" si="30"/>
        <v>72088.529515330985</v>
      </c>
      <c r="N202" s="36">
        <f t="shared" si="26"/>
        <v>4651518.1244552396</v>
      </c>
    </row>
    <row r="203" spans="2:14" ht="14.5">
      <c r="B203" s="34">
        <v>186</v>
      </c>
      <c r="C203" s="35">
        <f t="shared" si="27"/>
        <v>4638644.9044771576</v>
      </c>
      <c r="D203" s="35">
        <f t="shared" si="22"/>
        <v>98076</v>
      </c>
      <c r="E203" s="35">
        <f t="shared" si="23"/>
        <v>25705.823845644249</v>
      </c>
      <c r="F203" s="35">
        <f t="shared" si="24"/>
        <v>72370.176154355751</v>
      </c>
      <c r="G203" s="36">
        <f t="shared" si="25"/>
        <v>4566274.7283228021</v>
      </c>
      <c r="I203" s="34">
        <v>186</v>
      </c>
      <c r="J203" s="35">
        <f t="shared" si="31"/>
        <v>4651518.1244552396</v>
      </c>
      <c r="K203" s="35">
        <f t="shared" si="28"/>
        <v>98462</v>
      </c>
      <c r="L203" s="35">
        <f t="shared" si="29"/>
        <v>25970.976194875093</v>
      </c>
      <c r="M203" s="35">
        <f t="shared" si="30"/>
        <v>72491.023805124903</v>
      </c>
      <c r="N203" s="36">
        <f t="shared" si="26"/>
        <v>4579027.1006501149</v>
      </c>
    </row>
    <row r="204" spans="2:14" ht="14.5">
      <c r="B204" s="34">
        <v>187</v>
      </c>
      <c r="C204" s="35">
        <f t="shared" si="27"/>
        <v>4566274.7283228021</v>
      </c>
      <c r="D204" s="35">
        <f t="shared" si="22"/>
        <v>98076</v>
      </c>
      <c r="E204" s="35">
        <f t="shared" si="23"/>
        <v>25304.772452788864</v>
      </c>
      <c r="F204" s="35">
        <f t="shared" si="24"/>
        <v>72771.227547211136</v>
      </c>
      <c r="G204" s="36">
        <f t="shared" si="25"/>
        <v>4493503.5007755905</v>
      </c>
      <c r="I204" s="34">
        <v>187</v>
      </c>
      <c r="J204" s="35">
        <f t="shared" si="31"/>
        <v>4579027.1006501149</v>
      </c>
      <c r="K204" s="35">
        <f t="shared" si="28"/>
        <v>98462</v>
      </c>
      <c r="L204" s="35">
        <f t="shared" si="29"/>
        <v>25566.234645296474</v>
      </c>
      <c r="M204" s="35">
        <f t="shared" si="30"/>
        <v>72895.76535470353</v>
      </c>
      <c r="N204" s="36">
        <f t="shared" si="26"/>
        <v>4506131.3352954118</v>
      </c>
    </row>
    <row r="205" spans="2:14" ht="14.5">
      <c r="B205" s="34">
        <v>188</v>
      </c>
      <c r="C205" s="35">
        <f t="shared" si="27"/>
        <v>4493503.5007755905</v>
      </c>
      <c r="D205" s="35">
        <f t="shared" si="22"/>
        <v>98076</v>
      </c>
      <c r="E205" s="35">
        <f t="shared" si="23"/>
        <v>24901.498566798065</v>
      </c>
      <c r="F205" s="35">
        <f t="shared" si="24"/>
        <v>73174.501433201935</v>
      </c>
      <c r="G205" s="36">
        <f t="shared" si="25"/>
        <v>4420328.9993423885</v>
      </c>
      <c r="I205" s="34">
        <v>188</v>
      </c>
      <c r="J205" s="35">
        <f t="shared" si="31"/>
        <v>4506131.3352954118</v>
      </c>
      <c r="K205" s="35">
        <f t="shared" si="28"/>
        <v>98462</v>
      </c>
      <c r="L205" s="35">
        <f t="shared" si="29"/>
        <v>25159.233288732717</v>
      </c>
      <c r="M205" s="35">
        <f t="shared" si="30"/>
        <v>73302.766711267279</v>
      </c>
      <c r="N205" s="36">
        <f t="shared" si="26"/>
        <v>4432828.5685841441</v>
      </c>
    </row>
    <row r="206" spans="2:14" ht="14.5">
      <c r="B206" s="34">
        <v>189</v>
      </c>
      <c r="C206" s="35">
        <f t="shared" si="27"/>
        <v>4420328.9993423885</v>
      </c>
      <c r="D206" s="35">
        <f t="shared" si="22"/>
        <v>98076</v>
      </c>
      <c r="E206" s="35">
        <f t="shared" si="23"/>
        <v>24495.989871355738</v>
      </c>
      <c r="F206" s="35">
        <f t="shared" si="24"/>
        <v>73580.010128644266</v>
      </c>
      <c r="G206" s="36">
        <f t="shared" si="25"/>
        <v>4346748.9892137442</v>
      </c>
      <c r="I206" s="34">
        <v>189</v>
      </c>
      <c r="J206" s="35">
        <f t="shared" si="31"/>
        <v>4432828.5685841441</v>
      </c>
      <c r="K206" s="35">
        <f t="shared" si="28"/>
        <v>98462</v>
      </c>
      <c r="L206" s="35">
        <f t="shared" si="29"/>
        <v>24749.959507928139</v>
      </c>
      <c r="M206" s="35">
        <f t="shared" si="30"/>
        <v>73712.040492071857</v>
      </c>
      <c r="N206" s="36">
        <f t="shared" si="26"/>
        <v>4359116.5280920723</v>
      </c>
    </row>
    <row r="207" spans="2:14" ht="14.5">
      <c r="B207" s="34">
        <v>190</v>
      </c>
      <c r="C207" s="35">
        <f t="shared" si="27"/>
        <v>4346748.9892137442</v>
      </c>
      <c r="D207" s="35">
        <f t="shared" si="22"/>
        <v>98076</v>
      </c>
      <c r="E207" s="35">
        <f t="shared" si="23"/>
        <v>24088.233981892834</v>
      </c>
      <c r="F207" s="35">
        <f t="shared" si="24"/>
        <v>73987.76601810717</v>
      </c>
      <c r="G207" s="36">
        <f t="shared" si="25"/>
        <v>4272761.2231956366</v>
      </c>
      <c r="I207" s="34">
        <v>190</v>
      </c>
      <c r="J207" s="35">
        <f t="shared" si="31"/>
        <v>4359116.5280920723</v>
      </c>
      <c r="K207" s="35">
        <f t="shared" si="28"/>
        <v>98462</v>
      </c>
      <c r="L207" s="35">
        <f t="shared" si="29"/>
        <v>24338.400615180741</v>
      </c>
      <c r="M207" s="35">
        <f t="shared" si="30"/>
        <v>74123.599384819259</v>
      </c>
      <c r="N207" s="36">
        <f t="shared" si="26"/>
        <v>4284992.9287072532</v>
      </c>
    </row>
    <row r="208" spans="2:14" ht="14.5">
      <c r="B208" s="34">
        <v>191</v>
      </c>
      <c r="C208" s="35">
        <f t="shared" si="27"/>
        <v>4272761.2231956366</v>
      </c>
      <c r="D208" s="35">
        <f t="shared" si="22"/>
        <v>98076</v>
      </c>
      <c r="E208" s="35">
        <f t="shared" si="23"/>
        <v>23678.218445209157</v>
      </c>
      <c r="F208" s="35">
        <f t="shared" si="24"/>
        <v>74397.781554790839</v>
      </c>
      <c r="G208" s="36">
        <f t="shared" si="25"/>
        <v>4198363.4416408455</v>
      </c>
      <c r="I208" s="34">
        <v>191</v>
      </c>
      <c r="J208" s="35">
        <f t="shared" si="31"/>
        <v>4284992.9287072532</v>
      </c>
      <c r="K208" s="35">
        <f t="shared" si="28"/>
        <v>98462</v>
      </c>
      <c r="L208" s="35">
        <f t="shared" si="29"/>
        <v>23924.543851948834</v>
      </c>
      <c r="M208" s="35">
        <f t="shared" si="30"/>
        <v>74537.456148051162</v>
      </c>
      <c r="N208" s="36">
        <f t="shared" si="26"/>
        <v>4210455.4725592025</v>
      </c>
    </row>
    <row r="209" spans="2:14" ht="14.5">
      <c r="B209" s="34">
        <v>192</v>
      </c>
      <c r="C209" s="35">
        <f t="shared" si="27"/>
        <v>4198363.4416408455</v>
      </c>
      <c r="D209" s="35">
        <f t="shared" si="22"/>
        <v>98076</v>
      </c>
      <c r="E209" s="35">
        <f t="shared" si="23"/>
        <v>23265.930739093019</v>
      </c>
      <c r="F209" s="35">
        <f t="shared" si="24"/>
        <v>74810.069260906981</v>
      </c>
      <c r="G209" s="36">
        <f t="shared" si="25"/>
        <v>4123553.3723799386</v>
      </c>
      <c r="I209" s="34">
        <v>192</v>
      </c>
      <c r="J209" s="35">
        <f t="shared" si="31"/>
        <v>4210455.4725592025</v>
      </c>
      <c r="K209" s="35">
        <f t="shared" si="28"/>
        <v>98462</v>
      </c>
      <c r="L209" s="35">
        <f t="shared" si="29"/>
        <v>23508.376388455548</v>
      </c>
      <c r="M209" s="35">
        <f t="shared" si="30"/>
        <v>74953.623611544448</v>
      </c>
      <c r="N209" s="36">
        <f t="shared" si="26"/>
        <v>4135501.8489476582</v>
      </c>
    </row>
    <row r="210" spans="2:14" ht="14.5">
      <c r="B210" s="34">
        <v>193</v>
      </c>
      <c r="C210" s="35">
        <f t="shared" si="27"/>
        <v>4123553.3723799386</v>
      </c>
      <c r="D210" s="35">
        <f t="shared" ref="D210:D273" si="32">IF((B210&gt;($E$13*12)),0,$E$15)</f>
        <v>98076</v>
      </c>
      <c r="E210" s="35">
        <f t="shared" ref="E210:E273" si="33">((C210*$E$11)/12)</f>
        <v>22851.358271938825</v>
      </c>
      <c r="F210" s="35">
        <f t="shared" ref="F210:F273" si="34">IF(((D210-E210)&gt;=C210),C210,(D210-E210))</f>
        <v>75224.641728061179</v>
      </c>
      <c r="G210" s="36">
        <f t="shared" ref="G210:G273" si="35">IF(((C210-F210)&lt;=0),0,(C210-F210))</f>
        <v>4048328.7306518774</v>
      </c>
      <c r="I210" s="34">
        <v>193</v>
      </c>
      <c r="J210" s="35">
        <f t="shared" si="31"/>
        <v>4135501.8489476582</v>
      </c>
      <c r="K210" s="35">
        <f t="shared" si="28"/>
        <v>98462</v>
      </c>
      <c r="L210" s="35">
        <f t="shared" si="29"/>
        <v>23089.885323291091</v>
      </c>
      <c r="M210" s="35">
        <f t="shared" si="30"/>
        <v>75372.114676708909</v>
      </c>
      <c r="N210" s="36">
        <f t="shared" ref="N210:N273" si="36">IF(((J210-M210)&lt;=0),0,(J210-M210))</f>
        <v>4060129.7342709494</v>
      </c>
    </row>
    <row r="211" spans="2:14" ht="14.5">
      <c r="B211" s="34">
        <v>194</v>
      </c>
      <c r="C211" s="35">
        <f t="shared" ref="C211:C274" si="37">G210</f>
        <v>4048328.7306518774</v>
      </c>
      <c r="D211" s="35">
        <f t="shared" si="32"/>
        <v>98076</v>
      </c>
      <c r="E211" s="35">
        <f t="shared" si="33"/>
        <v>22434.488382362488</v>
      </c>
      <c r="F211" s="35">
        <f t="shared" si="34"/>
        <v>75641.511617637516</v>
      </c>
      <c r="G211" s="36">
        <f t="shared" si="35"/>
        <v>3972687.2190342396</v>
      </c>
      <c r="I211" s="34">
        <v>194</v>
      </c>
      <c r="J211" s="35">
        <f t="shared" si="31"/>
        <v>4060129.7342709494</v>
      </c>
      <c r="K211" s="35">
        <f t="shared" si="28"/>
        <v>98462</v>
      </c>
      <c r="L211" s="35">
        <f t="shared" si="29"/>
        <v>22669.057683012801</v>
      </c>
      <c r="M211" s="35">
        <f t="shared" si="30"/>
        <v>75792.942316987203</v>
      </c>
      <c r="N211" s="36">
        <f t="shared" si="36"/>
        <v>3984336.7919539623</v>
      </c>
    </row>
    <row r="212" spans="2:14" ht="14.5">
      <c r="B212" s="34">
        <v>195</v>
      </c>
      <c r="C212" s="35">
        <f t="shared" si="37"/>
        <v>3972687.2190342396</v>
      </c>
      <c r="D212" s="35">
        <f t="shared" si="32"/>
        <v>98076</v>
      </c>
      <c r="E212" s="35">
        <f t="shared" si="33"/>
        <v>22015.308338814746</v>
      </c>
      <c r="F212" s="35">
        <f t="shared" si="34"/>
        <v>76060.69166118525</v>
      </c>
      <c r="G212" s="36">
        <f t="shared" si="35"/>
        <v>3896626.5273730545</v>
      </c>
      <c r="I212" s="34">
        <v>195</v>
      </c>
      <c r="J212" s="35">
        <f t="shared" si="31"/>
        <v>3984336.7919539623</v>
      </c>
      <c r="K212" s="35">
        <f t="shared" ref="K212:K275" si="38">IF((I212&gt;($L$13*12)),0,$L$15)</f>
        <v>98462</v>
      </c>
      <c r="L212" s="35">
        <f t="shared" ref="L212:L275" si="39">((J212*$L$11)/12)</f>
        <v>22245.880421742957</v>
      </c>
      <c r="M212" s="35">
        <f t="shared" ref="M212:M275" si="40">IF(((K212-L212)&gt;=J212),J212,(K212-L212))</f>
        <v>76216.119578257043</v>
      </c>
      <c r="N212" s="36">
        <f t="shared" si="36"/>
        <v>3908120.6723757051</v>
      </c>
    </row>
    <row r="213" spans="2:14" ht="14.5">
      <c r="B213" s="34">
        <v>196</v>
      </c>
      <c r="C213" s="35">
        <f t="shared" si="37"/>
        <v>3896626.5273730545</v>
      </c>
      <c r="D213" s="35">
        <f t="shared" si="32"/>
        <v>98076</v>
      </c>
      <c r="E213" s="35">
        <f t="shared" si="33"/>
        <v>21593.805339192346</v>
      </c>
      <c r="F213" s="35">
        <f t="shared" si="34"/>
        <v>76482.194660807654</v>
      </c>
      <c r="G213" s="36">
        <f t="shared" si="35"/>
        <v>3820144.332712247</v>
      </c>
      <c r="I213" s="34">
        <v>196</v>
      </c>
      <c r="J213" s="35">
        <f t="shared" ref="J213:J276" si="41">N212</f>
        <v>3908120.6723757051</v>
      </c>
      <c r="K213" s="35">
        <f t="shared" si="38"/>
        <v>98462</v>
      </c>
      <c r="L213" s="35">
        <f t="shared" si="39"/>
        <v>21820.340420764354</v>
      </c>
      <c r="M213" s="35">
        <f t="shared" si="40"/>
        <v>76641.659579235653</v>
      </c>
      <c r="N213" s="36">
        <f t="shared" si="36"/>
        <v>3831479.0127964695</v>
      </c>
    </row>
    <row r="214" spans="2:14" ht="14.5">
      <c r="B214" s="34">
        <v>197</v>
      </c>
      <c r="C214" s="35">
        <f t="shared" si="37"/>
        <v>3820144.332712247</v>
      </c>
      <c r="D214" s="35">
        <f t="shared" si="32"/>
        <v>98076</v>
      </c>
      <c r="E214" s="35">
        <f t="shared" si="33"/>
        <v>21169.966510447037</v>
      </c>
      <c r="F214" s="35">
        <f t="shared" si="34"/>
        <v>76906.033489552967</v>
      </c>
      <c r="G214" s="36">
        <f t="shared" si="35"/>
        <v>3743238.2992226942</v>
      </c>
      <c r="I214" s="34">
        <v>197</v>
      </c>
      <c r="J214" s="35">
        <f t="shared" si="41"/>
        <v>3831479.0127964695</v>
      </c>
      <c r="K214" s="35">
        <f t="shared" si="38"/>
        <v>98462</v>
      </c>
      <c r="L214" s="35">
        <f t="shared" si="39"/>
        <v>21392.424488113622</v>
      </c>
      <c r="M214" s="35">
        <f t="shared" si="40"/>
        <v>77069.575511886374</v>
      </c>
      <c r="N214" s="36">
        <f t="shared" si="36"/>
        <v>3754409.4372845832</v>
      </c>
    </row>
    <row r="215" spans="2:14" ht="14.5">
      <c r="B215" s="34">
        <v>198</v>
      </c>
      <c r="C215" s="35">
        <f t="shared" si="37"/>
        <v>3743238.2992226942</v>
      </c>
      <c r="D215" s="35">
        <f t="shared" si="32"/>
        <v>98076</v>
      </c>
      <c r="E215" s="35">
        <f t="shared" si="33"/>
        <v>20743.778908192431</v>
      </c>
      <c r="F215" s="35">
        <f t="shared" si="34"/>
        <v>77332.221091807573</v>
      </c>
      <c r="G215" s="36">
        <f t="shared" si="35"/>
        <v>3665906.0781308869</v>
      </c>
      <c r="I215" s="34">
        <v>198</v>
      </c>
      <c r="J215" s="35">
        <f t="shared" si="41"/>
        <v>3754409.4372845832</v>
      </c>
      <c r="K215" s="35">
        <f t="shared" si="38"/>
        <v>98462</v>
      </c>
      <c r="L215" s="35">
        <f t="shared" si="39"/>
        <v>20962.119358172258</v>
      </c>
      <c r="M215" s="35">
        <f t="shared" si="40"/>
        <v>77499.880641827738</v>
      </c>
      <c r="N215" s="36">
        <f t="shared" si="36"/>
        <v>3676909.5566427554</v>
      </c>
    </row>
    <row r="216" spans="2:14" ht="14.5">
      <c r="B216" s="34">
        <v>199</v>
      </c>
      <c r="C216" s="35">
        <f t="shared" si="37"/>
        <v>3665906.0781308869</v>
      </c>
      <c r="D216" s="35">
        <f t="shared" si="32"/>
        <v>98076</v>
      </c>
      <c r="E216" s="35">
        <f t="shared" si="33"/>
        <v>20315.229516308664</v>
      </c>
      <c r="F216" s="35">
        <f t="shared" si="34"/>
        <v>77760.770483691333</v>
      </c>
      <c r="G216" s="36">
        <f t="shared" si="35"/>
        <v>3588145.3076471956</v>
      </c>
      <c r="I216" s="34">
        <v>199</v>
      </c>
      <c r="J216" s="35">
        <f t="shared" si="41"/>
        <v>3676909.5566427554</v>
      </c>
      <c r="K216" s="35">
        <f t="shared" si="38"/>
        <v>98462</v>
      </c>
      <c r="L216" s="35">
        <f t="shared" si="39"/>
        <v>20529.411691255384</v>
      </c>
      <c r="M216" s="35">
        <f t="shared" si="40"/>
        <v>77932.588308744613</v>
      </c>
      <c r="N216" s="36">
        <f t="shared" si="36"/>
        <v>3598976.9683340108</v>
      </c>
    </row>
    <row r="217" spans="2:14" ht="14.5">
      <c r="B217" s="34">
        <v>200</v>
      </c>
      <c r="C217" s="35">
        <f t="shared" si="37"/>
        <v>3588145.3076471956</v>
      </c>
      <c r="D217" s="35">
        <f t="shared" si="32"/>
        <v>98076</v>
      </c>
      <c r="E217" s="35">
        <f t="shared" si="33"/>
        <v>19884.305246544875</v>
      </c>
      <c r="F217" s="35">
        <f t="shared" si="34"/>
        <v>78191.694753455129</v>
      </c>
      <c r="G217" s="36">
        <f t="shared" si="35"/>
        <v>3509953.6128937406</v>
      </c>
      <c r="I217" s="34">
        <v>200</v>
      </c>
      <c r="J217" s="35">
        <f t="shared" si="41"/>
        <v>3598976.9683340108</v>
      </c>
      <c r="K217" s="35">
        <f t="shared" si="38"/>
        <v>98462</v>
      </c>
      <c r="L217" s="35">
        <f t="shared" si="39"/>
        <v>20094.288073198226</v>
      </c>
      <c r="M217" s="35">
        <f t="shared" si="40"/>
        <v>78367.71192680177</v>
      </c>
      <c r="N217" s="36">
        <f t="shared" si="36"/>
        <v>3520609.2564072092</v>
      </c>
    </row>
    <row r="218" spans="2:14" ht="14.5">
      <c r="B218" s="34">
        <v>201</v>
      </c>
      <c r="C218" s="35">
        <f t="shared" si="37"/>
        <v>3509953.6128937406</v>
      </c>
      <c r="D218" s="35">
        <f t="shared" si="32"/>
        <v>98076</v>
      </c>
      <c r="E218" s="35">
        <f t="shared" si="33"/>
        <v>19450.992938119482</v>
      </c>
      <c r="F218" s="35">
        <f t="shared" si="34"/>
        <v>78625.007061880518</v>
      </c>
      <c r="G218" s="36">
        <f t="shared" si="35"/>
        <v>3431328.6058318601</v>
      </c>
      <c r="I218" s="34">
        <v>201</v>
      </c>
      <c r="J218" s="35">
        <f t="shared" si="41"/>
        <v>3520609.2564072092</v>
      </c>
      <c r="K218" s="35">
        <f t="shared" si="38"/>
        <v>98462</v>
      </c>
      <c r="L218" s="35">
        <f t="shared" si="39"/>
        <v>19656.735014940252</v>
      </c>
      <c r="M218" s="35">
        <f t="shared" si="40"/>
        <v>78805.264985059752</v>
      </c>
      <c r="N218" s="36">
        <f t="shared" si="36"/>
        <v>3441803.9914221494</v>
      </c>
    </row>
    <row r="219" spans="2:14" ht="14.5">
      <c r="B219" s="34">
        <v>202</v>
      </c>
      <c r="C219" s="35">
        <f t="shared" si="37"/>
        <v>3431328.6058318601</v>
      </c>
      <c r="D219" s="35">
        <f t="shared" si="32"/>
        <v>98076</v>
      </c>
      <c r="E219" s="35">
        <f t="shared" si="33"/>
        <v>19015.279357318224</v>
      </c>
      <c r="F219" s="35">
        <f t="shared" si="34"/>
        <v>79060.720642681772</v>
      </c>
      <c r="G219" s="36">
        <f t="shared" si="35"/>
        <v>3352267.8851891784</v>
      </c>
      <c r="I219" s="34">
        <v>202</v>
      </c>
      <c r="J219" s="35">
        <f t="shared" si="41"/>
        <v>3441803.9914221494</v>
      </c>
      <c r="K219" s="35">
        <f t="shared" si="38"/>
        <v>98462</v>
      </c>
      <c r="L219" s="35">
        <f t="shared" si="39"/>
        <v>19216.738952107004</v>
      </c>
      <c r="M219" s="35">
        <f t="shared" si="40"/>
        <v>79245.261047893</v>
      </c>
      <c r="N219" s="36">
        <f t="shared" si="36"/>
        <v>3362558.7303742561</v>
      </c>
    </row>
    <row r="220" spans="2:14" ht="14.5">
      <c r="B220" s="34">
        <v>203</v>
      </c>
      <c r="C220" s="35">
        <f t="shared" si="37"/>
        <v>3352267.8851891784</v>
      </c>
      <c r="D220" s="35">
        <f t="shared" si="32"/>
        <v>98076</v>
      </c>
      <c r="E220" s="35">
        <f t="shared" si="33"/>
        <v>18577.151197090032</v>
      </c>
      <c r="F220" s="35">
        <f t="shared" si="34"/>
        <v>79498.848802909968</v>
      </c>
      <c r="G220" s="36">
        <f t="shared" si="35"/>
        <v>3272769.0363862682</v>
      </c>
      <c r="I220" s="34">
        <v>203</v>
      </c>
      <c r="J220" s="35">
        <f t="shared" si="41"/>
        <v>3362558.7303742561</v>
      </c>
      <c r="K220" s="35">
        <f t="shared" si="38"/>
        <v>98462</v>
      </c>
      <c r="L220" s="35">
        <f t="shared" si="39"/>
        <v>18774.286244589599</v>
      </c>
      <c r="M220" s="35">
        <f t="shared" si="40"/>
        <v>79687.713755410397</v>
      </c>
      <c r="N220" s="36">
        <f t="shared" si="36"/>
        <v>3282871.016618846</v>
      </c>
    </row>
    <row r="221" spans="2:14" ht="14.5">
      <c r="B221" s="34">
        <v>204</v>
      </c>
      <c r="C221" s="35">
        <f t="shared" si="37"/>
        <v>3272769.0363862682</v>
      </c>
      <c r="D221" s="35">
        <f t="shared" si="32"/>
        <v>98076</v>
      </c>
      <c r="E221" s="35">
        <f t="shared" si="33"/>
        <v>18136.595076640569</v>
      </c>
      <c r="F221" s="35">
        <f t="shared" si="34"/>
        <v>79939.404923359427</v>
      </c>
      <c r="G221" s="36">
        <f t="shared" si="35"/>
        <v>3192829.6314629088</v>
      </c>
      <c r="I221" s="34">
        <v>204</v>
      </c>
      <c r="J221" s="35">
        <f t="shared" si="41"/>
        <v>3282871.016618846</v>
      </c>
      <c r="K221" s="35">
        <f t="shared" si="38"/>
        <v>98462</v>
      </c>
      <c r="L221" s="35">
        <f t="shared" si="39"/>
        <v>18329.363176121889</v>
      </c>
      <c r="M221" s="35">
        <f t="shared" si="40"/>
        <v>80132.636823878114</v>
      </c>
      <c r="N221" s="36">
        <f t="shared" si="36"/>
        <v>3202738.3797949678</v>
      </c>
    </row>
    <row r="222" spans="2:14" ht="14.5">
      <c r="B222" s="34">
        <v>205</v>
      </c>
      <c r="C222" s="35">
        <f t="shared" si="37"/>
        <v>3192829.6314629088</v>
      </c>
      <c r="D222" s="35">
        <f t="shared" si="32"/>
        <v>98076</v>
      </c>
      <c r="E222" s="35">
        <f t="shared" si="33"/>
        <v>17693.597541023621</v>
      </c>
      <c r="F222" s="35">
        <f t="shared" si="34"/>
        <v>80382.402458976372</v>
      </c>
      <c r="G222" s="36">
        <f t="shared" si="35"/>
        <v>3112447.2290039323</v>
      </c>
      <c r="I222" s="34">
        <v>205</v>
      </c>
      <c r="J222" s="35">
        <f t="shared" si="41"/>
        <v>3202738.3797949678</v>
      </c>
      <c r="K222" s="35">
        <f t="shared" si="38"/>
        <v>98462</v>
      </c>
      <c r="L222" s="35">
        <f t="shared" si="39"/>
        <v>17881.955953855238</v>
      </c>
      <c r="M222" s="35">
        <f t="shared" si="40"/>
        <v>80580.044046144758</v>
      </c>
      <c r="N222" s="36">
        <f t="shared" si="36"/>
        <v>3122158.3357488229</v>
      </c>
    </row>
    <row r="223" spans="2:14" ht="14.5">
      <c r="B223" s="34">
        <v>206</v>
      </c>
      <c r="C223" s="35">
        <f t="shared" si="37"/>
        <v>3112447.2290039323</v>
      </c>
      <c r="D223" s="35">
        <f t="shared" si="32"/>
        <v>98076</v>
      </c>
      <c r="E223" s="35">
        <f t="shared" si="33"/>
        <v>17248.145060730127</v>
      </c>
      <c r="F223" s="35">
        <f t="shared" si="34"/>
        <v>80827.854939269877</v>
      </c>
      <c r="G223" s="36">
        <f t="shared" si="35"/>
        <v>3031619.3740646625</v>
      </c>
      <c r="I223" s="34">
        <v>206</v>
      </c>
      <c r="J223" s="35">
        <f t="shared" si="41"/>
        <v>3122158.3357488229</v>
      </c>
      <c r="K223" s="35">
        <f t="shared" si="38"/>
        <v>98462</v>
      </c>
      <c r="L223" s="35">
        <f t="shared" si="39"/>
        <v>17432.050707930928</v>
      </c>
      <c r="M223" s="35">
        <f t="shared" si="40"/>
        <v>81029.949292069068</v>
      </c>
      <c r="N223" s="36">
        <f t="shared" si="36"/>
        <v>3041128.3864567541</v>
      </c>
    </row>
    <row r="224" spans="2:14" ht="14.5">
      <c r="B224" s="34">
        <v>207</v>
      </c>
      <c r="C224" s="35">
        <f t="shared" si="37"/>
        <v>3031619.3740646625</v>
      </c>
      <c r="D224" s="35">
        <f t="shared" si="32"/>
        <v>98076</v>
      </c>
      <c r="E224" s="35">
        <f t="shared" si="33"/>
        <v>16800.224031275004</v>
      </c>
      <c r="F224" s="35">
        <f t="shared" si="34"/>
        <v>81275.775968724993</v>
      </c>
      <c r="G224" s="36">
        <f t="shared" si="35"/>
        <v>2950343.5980959376</v>
      </c>
      <c r="I224" s="34">
        <v>207</v>
      </c>
      <c r="J224" s="35">
        <f t="shared" si="41"/>
        <v>3041128.3864567541</v>
      </c>
      <c r="K224" s="35">
        <f t="shared" si="38"/>
        <v>98462</v>
      </c>
      <c r="L224" s="35">
        <f t="shared" si="39"/>
        <v>16979.633491050212</v>
      </c>
      <c r="M224" s="35">
        <f t="shared" si="40"/>
        <v>81482.366508949781</v>
      </c>
      <c r="N224" s="36">
        <f t="shared" si="36"/>
        <v>2959646.0199478045</v>
      </c>
    </row>
    <row r="225" spans="2:14" ht="14.5">
      <c r="B225" s="34">
        <v>208</v>
      </c>
      <c r="C225" s="35">
        <f t="shared" si="37"/>
        <v>2950343.5980959376</v>
      </c>
      <c r="D225" s="35">
        <f t="shared" si="32"/>
        <v>98076</v>
      </c>
      <c r="E225" s="35">
        <f t="shared" si="33"/>
        <v>16349.820772781655</v>
      </c>
      <c r="F225" s="35">
        <f t="shared" si="34"/>
        <v>81726.179227218352</v>
      </c>
      <c r="G225" s="36">
        <f t="shared" si="35"/>
        <v>2868617.4188687191</v>
      </c>
      <c r="I225" s="34">
        <v>208</v>
      </c>
      <c r="J225" s="35">
        <f t="shared" si="41"/>
        <v>2959646.0199478045</v>
      </c>
      <c r="K225" s="35">
        <f t="shared" si="38"/>
        <v>98462</v>
      </c>
      <c r="L225" s="35">
        <f t="shared" si="39"/>
        <v>16524.690278041908</v>
      </c>
      <c r="M225" s="35">
        <f t="shared" si="40"/>
        <v>81937.309721958096</v>
      </c>
      <c r="N225" s="36">
        <f t="shared" si="36"/>
        <v>2877708.7102258466</v>
      </c>
    </row>
    <row r="226" spans="2:14" ht="14.5">
      <c r="B226" s="34">
        <v>209</v>
      </c>
      <c r="C226" s="35">
        <f t="shared" si="37"/>
        <v>2868617.4188687191</v>
      </c>
      <c r="D226" s="35">
        <f t="shared" si="32"/>
        <v>98076</v>
      </c>
      <c r="E226" s="35">
        <f t="shared" si="33"/>
        <v>15896.921529564153</v>
      </c>
      <c r="F226" s="35">
        <f t="shared" si="34"/>
        <v>82179.078470435852</v>
      </c>
      <c r="G226" s="36">
        <f t="shared" si="35"/>
        <v>2786438.3403982832</v>
      </c>
      <c r="I226" s="34">
        <v>209</v>
      </c>
      <c r="J226" s="35">
        <f t="shared" si="41"/>
        <v>2877708.7102258466</v>
      </c>
      <c r="K226" s="35">
        <f t="shared" si="38"/>
        <v>98462</v>
      </c>
      <c r="L226" s="35">
        <f t="shared" si="39"/>
        <v>16067.206965427644</v>
      </c>
      <c r="M226" s="35">
        <f t="shared" si="40"/>
        <v>82394.793034572358</v>
      </c>
      <c r="N226" s="36">
        <f t="shared" si="36"/>
        <v>2795313.9171912745</v>
      </c>
    </row>
    <row r="227" spans="2:14" ht="14.5">
      <c r="B227" s="34">
        <v>210</v>
      </c>
      <c r="C227" s="35">
        <f t="shared" si="37"/>
        <v>2786438.3403982832</v>
      </c>
      <c r="D227" s="35">
        <f t="shared" si="32"/>
        <v>98076</v>
      </c>
      <c r="E227" s="35">
        <f t="shared" si="33"/>
        <v>15441.512469707153</v>
      </c>
      <c r="F227" s="35">
        <f t="shared" si="34"/>
        <v>82634.487530292841</v>
      </c>
      <c r="G227" s="36">
        <f t="shared" si="35"/>
        <v>2703803.8528679903</v>
      </c>
      <c r="I227" s="34">
        <v>210</v>
      </c>
      <c r="J227" s="35">
        <f t="shared" si="41"/>
        <v>2795313.9171912745</v>
      </c>
      <c r="K227" s="35">
        <f t="shared" si="38"/>
        <v>98462</v>
      </c>
      <c r="L227" s="35">
        <f t="shared" si="39"/>
        <v>15607.169370984617</v>
      </c>
      <c r="M227" s="35">
        <f t="shared" si="40"/>
        <v>82854.830629015385</v>
      </c>
      <c r="N227" s="36">
        <f t="shared" si="36"/>
        <v>2712459.0865622591</v>
      </c>
    </row>
    <row r="228" spans="2:14" ht="14.5">
      <c r="B228" s="34">
        <v>211</v>
      </c>
      <c r="C228" s="35">
        <f t="shared" si="37"/>
        <v>2703803.8528679903</v>
      </c>
      <c r="D228" s="35">
        <f t="shared" si="32"/>
        <v>98076</v>
      </c>
      <c r="E228" s="35">
        <f t="shared" si="33"/>
        <v>14983.579684643446</v>
      </c>
      <c r="F228" s="35">
        <f t="shared" si="34"/>
        <v>83092.420315356547</v>
      </c>
      <c r="G228" s="36">
        <f t="shared" si="35"/>
        <v>2620711.4325526338</v>
      </c>
      <c r="I228" s="34">
        <v>211</v>
      </c>
      <c r="J228" s="35">
        <f t="shared" si="41"/>
        <v>2712459.0865622591</v>
      </c>
      <c r="K228" s="35">
        <f t="shared" si="38"/>
        <v>98462</v>
      </c>
      <c r="L228" s="35">
        <f t="shared" si="39"/>
        <v>15144.563233305948</v>
      </c>
      <c r="M228" s="35">
        <f t="shared" si="40"/>
        <v>83317.436766694052</v>
      </c>
      <c r="N228" s="36">
        <f t="shared" si="36"/>
        <v>2629141.6497955653</v>
      </c>
    </row>
    <row r="229" spans="2:14" ht="14.5">
      <c r="B229" s="34">
        <v>212</v>
      </c>
      <c r="C229" s="35">
        <f t="shared" si="37"/>
        <v>2620711.4325526338</v>
      </c>
      <c r="D229" s="35">
        <f t="shared" si="32"/>
        <v>98076</v>
      </c>
      <c r="E229" s="35">
        <f t="shared" si="33"/>
        <v>14523.109188729179</v>
      </c>
      <c r="F229" s="35">
        <f t="shared" si="34"/>
        <v>83552.890811270816</v>
      </c>
      <c r="G229" s="36">
        <f t="shared" si="35"/>
        <v>2537158.5417413628</v>
      </c>
      <c r="I229" s="34">
        <v>212</v>
      </c>
      <c r="J229" s="35">
        <f t="shared" si="41"/>
        <v>2629141.6497955653</v>
      </c>
      <c r="K229" s="35">
        <f t="shared" si="38"/>
        <v>98462</v>
      </c>
      <c r="L229" s="35">
        <f t="shared" si="39"/>
        <v>14679.374211358574</v>
      </c>
      <c r="M229" s="35">
        <f t="shared" si="40"/>
        <v>83782.625788641424</v>
      </c>
      <c r="N229" s="36">
        <f t="shared" si="36"/>
        <v>2545359.0240069237</v>
      </c>
    </row>
    <row r="230" spans="2:14" ht="14.5">
      <c r="B230" s="34">
        <v>213</v>
      </c>
      <c r="C230" s="35">
        <f t="shared" si="37"/>
        <v>2537158.5417413628</v>
      </c>
      <c r="D230" s="35">
        <f t="shared" si="32"/>
        <v>98076</v>
      </c>
      <c r="E230" s="35">
        <f t="shared" si="33"/>
        <v>14060.08691881672</v>
      </c>
      <c r="F230" s="35">
        <f t="shared" si="34"/>
        <v>84015.913081183273</v>
      </c>
      <c r="G230" s="36">
        <f t="shared" si="35"/>
        <v>2453142.6286601797</v>
      </c>
      <c r="I230" s="34">
        <v>213</v>
      </c>
      <c r="J230" s="35">
        <f t="shared" si="41"/>
        <v>2545359.0240069237</v>
      </c>
      <c r="K230" s="35">
        <f t="shared" si="38"/>
        <v>98462</v>
      </c>
      <c r="L230" s="35">
        <f t="shared" si="39"/>
        <v>14211.587884038658</v>
      </c>
      <c r="M230" s="35">
        <f t="shared" si="40"/>
        <v>84250.412115961342</v>
      </c>
      <c r="N230" s="36">
        <f t="shared" si="36"/>
        <v>2461108.6118909623</v>
      </c>
    </row>
    <row r="231" spans="2:14" ht="14.5">
      <c r="B231" s="34">
        <v>214</v>
      </c>
      <c r="C231" s="35">
        <f t="shared" si="37"/>
        <v>2453142.6286601797</v>
      </c>
      <c r="D231" s="35">
        <f t="shared" si="32"/>
        <v>98076</v>
      </c>
      <c r="E231" s="35">
        <f t="shared" si="33"/>
        <v>13594.498733825165</v>
      </c>
      <c r="F231" s="35">
        <f t="shared" si="34"/>
        <v>84481.501266174833</v>
      </c>
      <c r="G231" s="36">
        <f t="shared" si="35"/>
        <v>2368661.1273940047</v>
      </c>
      <c r="I231" s="34">
        <v>214</v>
      </c>
      <c r="J231" s="35">
        <f t="shared" si="41"/>
        <v>2461108.6118909623</v>
      </c>
      <c r="K231" s="35">
        <f t="shared" si="38"/>
        <v>98462</v>
      </c>
      <c r="L231" s="35">
        <f t="shared" si="39"/>
        <v>13741.189749724539</v>
      </c>
      <c r="M231" s="35">
        <f t="shared" si="40"/>
        <v>84720.810250275463</v>
      </c>
      <c r="N231" s="36">
        <f t="shared" si="36"/>
        <v>2376387.801640687</v>
      </c>
    </row>
    <row r="232" spans="2:14" ht="14.5">
      <c r="B232" s="34">
        <v>215</v>
      </c>
      <c r="C232" s="35">
        <f t="shared" si="37"/>
        <v>2368661.1273940047</v>
      </c>
      <c r="D232" s="35">
        <f t="shared" si="32"/>
        <v>98076</v>
      </c>
      <c r="E232" s="35">
        <f t="shared" si="33"/>
        <v>13126.330414308444</v>
      </c>
      <c r="F232" s="35">
        <f t="shared" si="34"/>
        <v>84949.669585691561</v>
      </c>
      <c r="G232" s="36">
        <f t="shared" si="35"/>
        <v>2283711.457808313</v>
      </c>
      <c r="I232" s="34">
        <v>215</v>
      </c>
      <c r="J232" s="35">
        <f t="shared" si="41"/>
        <v>2376387.801640687</v>
      </c>
      <c r="K232" s="35">
        <f t="shared" si="38"/>
        <v>98462</v>
      </c>
      <c r="L232" s="35">
        <f t="shared" si="39"/>
        <v>13268.16522582717</v>
      </c>
      <c r="M232" s="35">
        <f t="shared" si="40"/>
        <v>85193.834774172836</v>
      </c>
      <c r="N232" s="36">
        <f t="shared" si="36"/>
        <v>2291193.9668665142</v>
      </c>
    </row>
    <row r="233" spans="2:14" ht="14.5">
      <c r="B233" s="34">
        <v>216</v>
      </c>
      <c r="C233" s="35">
        <f t="shared" si="37"/>
        <v>2283711.457808313</v>
      </c>
      <c r="D233" s="35">
        <f t="shared" si="32"/>
        <v>98076</v>
      </c>
      <c r="E233" s="35">
        <f t="shared" si="33"/>
        <v>12655.567662021067</v>
      </c>
      <c r="F233" s="35">
        <f t="shared" si="34"/>
        <v>85420.432337978928</v>
      </c>
      <c r="G233" s="36">
        <f t="shared" si="35"/>
        <v>2198291.0254703341</v>
      </c>
      <c r="I233" s="34">
        <v>216</v>
      </c>
      <c r="J233" s="35">
        <f t="shared" si="41"/>
        <v>2291193.9668665142</v>
      </c>
      <c r="K233" s="35">
        <f t="shared" si="38"/>
        <v>98462</v>
      </c>
      <c r="L233" s="35">
        <f t="shared" si="39"/>
        <v>12792.499648338038</v>
      </c>
      <c r="M233" s="35">
        <f t="shared" si="40"/>
        <v>85669.500351661962</v>
      </c>
      <c r="N233" s="36">
        <f t="shared" si="36"/>
        <v>2205524.4665148524</v>
      </c>
    </row>
    <row r="234" spans="2:14" ht="14.5">
      <c r="B234" s="34">
        <v>217</v>
      </c>
      <c r="C234" s="35">
        <f t="shared" si="37"/>
        <v>2198291.0254703341</v>
      </c>
      <c r="D234" s="35">
        <f t="shared" si="32"/>
        <v>98076</v>
      </c>
      <c r="E234" s="35">
        <f t="shared" si="33"/>
        <v>12182.196099481436</v>
      </c>
      <c r="F234" s="35">
        <f t="shared" si="34"/>
        <v>85893.803900518571</v>
      </c>
      <c r="G234" s="36">
        <f t="shared" si="35"/>
        <v>2112397.2215698157</v>
      </c>
      <c r="I234" s="34">
        <v>217</v>
      </c>
      <c r="J234" s="35">
        <f t="shared" si="41"/>
        <v>2205524.4665148524</v>
      </c>
      <c r="K234" s="35">
        <f t="shared" si="38"/>
        <v>98462</v>
      </c>
      <c r="L234" s="35">
        <f t="shared" si="39"/>
        <v>12314.178271374592</v>
      </c>
      <c r="M234" s="35">
        <f t="shared" si="40"/>
        <v>86147.821728625408</v>
      </c>
      <c r="N234" s="36">
        <f t="shared" si="36"/>
        <v>2119376.644786227</v>
      </c>
    </row>
    <row r="235" spans="2:14" ht="14.5">
      <c r="B235" s="34">
        <v>218</v>
      </c>
      <c r="C235" s="35">
        <f t="shared" si="37"/>
        <v>2112397.2215698157</v>
      </c>
      <c r="D235" s="35">
        <f t="shared" si="32"/>
        <v>98076</v>
      </c>
      <c r="E235" s="35">
        <f t="shared" si="33"/>
        <v>11706.201269532728</v>
      </c>
      <c r="F235" s="35">
        <f t="shared" si="34"/>
        <v>86369.798730467272</v>
      </c>
      <c r="G235" s="36">
        <f t="shared" si="35"/>
        <v>2026027.4228393484</v>
      </c>
      <c r="I235" s="34">
        <v>218</v>
      </c>
      <c r="J235" s="35">
        <f t="shared" si="41"/>
        <v>2119376.644786227</v>
      </c>
      <c r="K235" s="35">
        <f t="shared" si="38"/>
        <v>98462</v>
      </c>
      <c r="L235" s="35">
        <f t="shared" si="39"/>
        <v>11833.186266723102</v>
      </c>
      <c r="M235" s="35">
        <f t="shared" si="40"/>
        <v>86628.813733276897</v>
      </c>
      <c r="N235" s="36">
        <f t="shared" si="36"/>
        <v>2032747.8310529501</v>
      </c>
    </row>
    <row r="236" spans="2:14" ht="14.5">
      <c r="B236" s="34">
        <v>219</v>
      </c>
      <c r="C236" s="35">
        <f t="shared" si="37"/>
        <v>2026027.4228393484</v>
      </c>
      <c r="D236" s="35">
        <f t="shared" si="32"/>
        <v>98076</v>
      </c>
      <c r="E236" s="35">
        <f t="shared" si="33"/>
        <v>11227.56863490139</v>
      </c>
      <c r="F236" s="35">
        <f t="shared" si="34"/>
        <v>86848.431365098615</v>
      </c>
      <c r="G236" s="36">
        <f t="shared" si="35"/>
        <v>1939178.9914742499</v>
      </c>
      <c r="I236" s="34">
        <v>219</v>
      </c>
      <c r="J236" s="35">
        <f t="shared" si="41"/>
        <v>2032747.8310529501</v>
      </c>
      <c r="K236" s="35">
        <f t="shared" si="38"/>
        <v>98462</v>
      </c>
      <c r="L236" s="35">
        <f t="shared" si="39"/>
        <v>11349.508723378973</v>
      </c>
      <c r="M236" s="35">
        <f t="shared" si="40"/>
        <v>87112.491276621033</v>
      </c>
      <c r="N236" s="36">
        <f t="shared" si="36"/>
        <v>1945635.339776329</v>
      </c>
    </row>
    <row r="237" spans="2:14" ht="14.5">
      <c r="B237" s="34">
        <v>220</v>
      </c>
      <c r="C237" s="35">
        <f t="shared" si="37"/>
        <v>1939178.9914742499</v>
      </c>
      <c r="D237" s="35">
        <f t="shared" si="32"/>
        <v>98076</v>
      </c>
      <c r="E237" s="35">
        <f t="shared" si="33"/>
        <v>10746.283577753135</v>
      </c>
      <c r="F237" s="35">
        <f t="shared" si="34"/>
        <v>87329.716422246871</v>
      </c>
      <c r="G237" s="36">
        <f t="shared" si="35"/>
        <v>1851849.2750520031</v>
      </c>
      <c r="I237" s="34">
        <v>220</v>
      </c>
      <c r="J237" s="35">
        <f t="shared" si="41"/>
        <v>1945635.339776329</v>
      </c>
      <c r="K237" s="35">
        <f t="shared" si="38"/>
        <v>98462</v>
      </c>
      <c r="L237" s="35">
        <f t="shared" si="39"/>
        <v>10863.130647084505</v>
      </c>
      <c r="M237" s="35">
        <f t="shared" si="40"/>
        <v>87598.869352915499</v>
      </c>
      <c r="N237" s="36">
        <f t="shared" si="36"/>
        <v>1858036.4704234134</v>
      </c>
    </row>
    <row r="238" spans="2:14" ht="14.5">
      <c r="B238" s="34">
        <v>221</v>
      </c>
      <c r="C238" s="35">
        <f t="shared" si="37"/>
        <v>1851849.2750520031</v>
      </c>
      <c r="D238" s="35">
        <f t="shared" si="32"/>
        <v>98076</v>
      </c>
      <c r="E238" s="35">
        <f t="shared" si="33"/>
        <v>10262.331399246517</v>
      </c>
      <c r="F238" s="35">
        <f t="shared" si="34"/>
        <v>87813.668600753488</v>
      </c>
      <c r="G238" s="36">
        <f t="shared" si="35"/>
        <v>1764035.6064512497</v>
      </c>
      <c r="I238" s="34">
        <v>221</v>
      </c>
      <c r="J238" s="35">
        <f t="shared" si="41"/>
        <v>1858036.4704234134</v>
      </c>
      <c r="K238" s="35">
        <f t="shared" si="38"/>
        <v>98462</v>
      </c>
      <c r="L238" s="35">
        <f t="shared" si="39"/>
        <v>10374.036959864059</v>
      </c>
      <c r="M238" s="35">
        <f t="shared" si="40"/>
        <v>88087.963040135946</v>
      </c>
      <c r="N238" s="36">
        <f t="shared" si="36"/>
        <v>1769948.5073832774</v>
      </c>
    </row>
    <row r="239" spans="2:14" ht="14.5">
      <c r="B239" s="34">
        <v>222</v>
      </c>
      <c r="C239" s="35">
        <f t="shared" si="37"/>
        <v>1764035.6064512497</v>
      </c>
      <c r="D239" s="35">
        <f t="shared" si="32"/>
        <v>98076</v>
      </c>
      <c r="E239" s="35">
        <f t="shared" si="33"/>
        <v>9775.697319084009</v>
      </c>
      <c r="F239" s="35">
        <f t="shared" si="34"/>
        <v>88300.302680915993</v>
      </c>
      <c r="G239" s="36">
        <f t="shared" si="35"/>
        <v>1675735.3037703338</v>
      </c>
      <c r="I239" s="34">
        <v>222</v>
      </c>
      <c r="J239" s="35">
        <f t="shared" si="41"/>
        <v>1769948.5073832774</v>
      </c>
      <c r="K239" s="35">
        <f t="shared" si="38"/>
        <v>98462</v>
      </c>
      <c r="L239" s="35">
        <f t="shared" si="39"/>
        <v>9882.2124995566319</v>
      </c>
      <c r="M239" s="35">
        <f t="shared" si="40"/>
        <v>88579.787500443374</v>
      </c>
      <c r="N239" s="36">
        <f t="shared" si="36"/>
        <v>1681368.719882834</v>
      </c>
    </row>
    <row r="240" spans="2:14" ht="14.5">
      <c r="B240" s="34">
        <v>223</v>
      </c>
      <c r="C240" s="35">
        <f t="shared" si="37"/>
        <v>1675735.3037703338</v>
      </c>
      <c r="D240" s="35">
        <f t="shared" si="32"/>
        <v>98076</v>
      </c>
      <c r="E240" s="35">
        <f t="shared" si="33"/>
        <v>9286.3664750606004</v>
      </c>
      <c r="F240" s="35">
        <f t="shared" si="34"/>
        <v>88789.633524939403</v>
      </c>
      <c r="G240" s="36">
        <f t="shared" si="35"/>
        <v>1586945.6702453943</v>
      </c>
      <c r="I240" s="34">
        <v>223</v>
      </c>
      <c r="J240" s="35">
        <f t="shared" si="41"/>
        <v>1681368.719882834</v>
      </c>
      <c r="K240" s="35">
        <f t="shared" si="38"/>
        <v>98462</v>
      </c>
      <c r="L240" s="35">
        <f t="shared" si="39"/>
        <v>9387.6420193458234</v>
      </c>
      <c r="M240" s="35">
        <f t="shared" si="40"/>
        <v>89074.357980654182</v>
      </c>
      <c r="N240" s="36">
        <f t="shared" si="36"/>
        <v>1592294.3619021799</v>
      </c>
    </row>
    <row r="241" spans="2:14" ht="14.5">
      <c r="B241" s="34">
        <v>224</v>
      </c>
      <c r="C241" s="35">
        <f t="shared" si="37"/>
        <v>1586945.6702453943</v>
      </c>
      <c r="D241" s="35">
        <f t="shared" si="32"/>
        <v>98076</v>
      </c>
      <c r="E241" s="35">
        <f t="shared" si="33"/>
        <v>8794.323922609894</v>
      </c>
      <c r="F241" s="35">
        <f t="shared" si="34"/>
        <v>89281.676077390104</v>
      </c>
      <c r="G241" s="36">
        <f t="shared" si="35"/>
        <v>1497663.9941680043</v>
      </c>
      <c r="I241" s="34">
        <v>224</v>
      </c>
      <c r="J241" s="35">
        <f t="shared" si="41"/>
        <v>1592294.3619021799</v>
      </c>
      <c r="K241" s="35">
        <f t="shared" si="38"/>
        <v>98462</v>
      </c>
      <c r="L241" s="35">
        <f t="shared" si="39"/>
        <v>8890.3101872871721</v>
      </c>
      <c r="M241" s="35">
        <f t="shared" si="40"/>
        <v>89571.689812712822</v>
      </c>
      <c r="N241" s="36">
        <f t="shared" si="36"/>
        <v>1502722.6720894671</v>
      </c>
    </row>
    <row r="242" spans="2:14" ht="14.5">
      <c r="B242" s="34">
        <v>225</v>
      </c>
      <c r="C242" s="35">
        <f t="shared" si="37"/>
        <v>1497663.9941680043</v>
      </c>
      <c r="D242" s="35">
        <f t="shared" si="32"/>
        <v>98076</v>
      </c>
      <c r="E242" s="35">
        <f t="shared" si="33"/>
        <v>8299.5546343476908</v>
      </c>
      <c r="F242" s="35">
        <f t="shared" si="34"/>
        <v>89776.445365652311</v>
      </c>
      <c r="G242" s="36">
        <f t="shared" si="35"/>
        <v>1407887.548802352</v>
      </c>
      <c r="I242" s="34">
        <v>225</v>
      </c>
      <c r="J242" s="35">
        <f t="shared" si="41"/>
        <v>1502722.6720894671</v>
      </c>
      <c r="K242" s="35">
        <f t="shared" si="38"/>
        <v>98462</v>
      </c>
      <c r="L242" s="35">
        <f t="shared" si="39"/>
        <v>8390.2015858328577</v>
      </c>
      <c r="M242" s="35">
        <f t="shared" si="40"/>
        <v>90071.798414167148</v>
      </c>
      <c r="N242" s="36">
        <f t="shared" si="36"/>
        <v>1412650.8736752998</v>
      </c>
    </row>
    <row r="243" spans="2:14" ht="14.5">
      <c r="B243" s="34">
        <v>226</v>
      </c>
      <c r="C243" s="35">
        <f t="shared" si="37"/>
        <v>1407887.548802352</v>
      </c>
      <c r="D243" s="35">
        <f t="shared" si="32"/>
        <v>98076</v>
      </c>
      <c r="E243" s="35">
        <f t="shared" si="33"/>
        <v>7802.0434996130352</v>
      </c>
      <c r="F243" s="35">
        <f t="shared" si="34"/>
        <v>90273.956500386965</v>
      </c>
      <c r="G243" s="36">
        <f t="shared" si="35"/>
        <v>1317613.592301965</v>
      </c>
      <c r="I243" s="34">
        <v>226</v>
      </c>
      <c r="J243" s="35">
        <f t="shared" si="41"/>
        <v>1412650.8736752998</v>
      </c>
      <c r="K243" s="35">
        <f t="shared" si="38"/>
        <v>98462</v>
      </c>
      <c r="L243" s="35">
        <f t="shared" si="39"/>
        <v>7887.3007113537578</v>
      </c>
      <c r="M243" s="35">
        <f t="shared" si="40"/>
        <v>90574.699288646239</v>
      </c>
      <c r="N243" s="36">
        <f t="shared" si="36"/>
        <v>1322076.1743866536</v>
      </c>
    </row>
    <row r="244" spans="2:14" ht="14.5">
      <c r="B244" s="34">
        <v>227</v>
      </c>
      <c r="C244" s="35">
        <f t="shared" si="37"/>
        <v>1317613.592301965</v>
      </c>
      <c r="D244" s="35">
        <f t="shared" si="32"/>
        <v>98076</v>
      </c>
      <c r="E244" s="35">
        <f t="shared" si="33"/>
        <v>7301.7753240067223</v>
      </c>
      <c r="F244" s="35">
        <f t="shared" si="34"/>
        <v>90774.224675993275</v>
      </c>
      <c r="G244" s="36">
        <f t="shared" si="35"/>
        <v>1226839.3676259718</v>
      </c>
      <c r="I244" s="34">
        <v>227</v>
      </c>
      <c r="J244" s="35">
        <f t="shared" si="41"/>
        <v>1322076.1743866536</v>
      </c>
      <c r="K244" s="35">
        <f t="shared" si="38"/>
        <v>98462</v>
      </c>
      <c r="L244" s="35">
        <f t="shared" si="39"/>
        <v>7381.5919736588157</v>
      </c>
      <c r="M244" s="35">
        <f t="shared" si="40"/>
        <v>91080.408026341189</v>
      </c>
      <c r="N244" s="36">
        <f t="shared" si="36"/>
        <v>1230995.7663603125</v>
      </c>
    </row>
    <row r="245" spans="2:14" ht="14.5">
      <c r="B245" s="34">
        <v>228</v>
      </c>
      <c r="C245" s="35">
        <f t="shared" si="37"/>
        <v>1226839.3676259718</v>
      </c>
      <c r="D245" s="35">
        <f t="shared" si="32"/>
        <v>98076</v>
      </c>
      <c r="E245" s="35">
        <f t="shared" si="33"/>
        <v>6798.7348289272604</v>
      </c>
      <c r="F245" s="35">
        <f t="shared" si="34"/>
        <v>91277.265171072737</v>
      </c>
      <c r="G245" s="36">
        <f t="shared" si="35"/>
        <v>1135562.1024548991</v>
      </c>
      <c r="I245" s="34">
        <v>228</v>
      </c>
      <c r="J245" s="35">
        <f t="shared" si="41"/>
        <v>1230995.7663603125</v>
      </c>
      <c r="K245" s="35">
        <f t="shared" si="38"/>
        <v>98462</v>
      </c>
      <c r="L245" s="35">
        <f t="shared" si="39"/>
        <v>6873.0596955117444</v>
      </c>
      <c r="M245" s="35">
        <f t="shared" si="40"/>
        <v>91588.940304488249</v>
      </c>
      <c r="N245" s="36">
        <f t="shared" si="36"/>
        <v>1139406.8260558243</v>
      </c>
    </row>
    <row r="246" spans="2:14" ht="14.5">
      <c r="B246" s="34">
        <v>229</v>
      </c>
      <c r="C246" s="35">
        <f t="shared" si="37"/>
        <v>1135562.1024548991</v>
      </c>
      <c r="D246" s="35">
        <f t="shared" si="32"/>
        <v>98076</v>
      </c>
      <c r="E246" s="35">
        <f t="shared" si="33"/>
        <v>6292.9066511042329</v>
      </c>
      <c r="F246" s="35">
        <f t="shared" si="34"/>
        <v>91783.093348895767</v>
      </c>
      <c r="G246" s="36">
        <f t="shared" si="35"/>
        <v>1043779.0091060033</v>
      </c>
      <c r="I246" s="34">
        <v>229</v>
      </c>
      <c r="J246" s="35">
        <f t="shared" si="41"/>
        <v>1139406.8260558243</v>
      </c>
      <c r="K246" s="35">
        <f t="shared" si="38"/>
        <v>98462</v>
      </c>
      <c r="L246" s="35">
        <f t="shared" si="39"/>
        <v>6361.6881121450197</v>
      </c>
      <c r="M246" s="35">
        <f t="shared" si="40"/>
        <v>92100.311887854987</v>
      </c>
      <c r="N246" s="36">
        <f t="shared" si="36"/>
        <v>1047306.5141679693</v>
      </c>
    </row>
    <row r="247" spans="2:14" ht="14.5">
      <c r="B247" s="34">
        <v>230</v>
      </c>
      <c r="C247" s="35">
        <f t="shared" si="37"/>
        <v>1043779.0091060033</v>
      </c>
      <c r="D247" s="35">
        <f t="shared" si="32"/>
        <v>98076</v>
      </c>
      <c r="E247" s="35">
        <f t="shared" si="33"/>
        <v>5784.2753421291018</v>
      </c>
      <c r="F247" s="35">
        <f t="shared" si="34"/>
        <v>92291.724657870902</v>
      </c>
      <c r="G247" s="36">
        <f t="shared" si="35"/>
        <v>951487.28444813238</v>
      </c>
      <c r="I247" s="34">
        <v>230</v>
      </c>
      <c r="J247" s="35">
        <f t="shared" si="41"/>
        <v>1047306.5141679693</v>
      </c>
      <c r="K247" s="35">
        <f t="shared" si="38"/>
        <v>98462</v>
      </c>
      <c r="L247" s="35">
        <f t="shared" si="39"/>
        <v>5847.4613707711624</v>
      </c>
      <c r="M247" s="35">
        <f t="shared" si="40"/>
        <v>92614.538629228831</v>
      </c>
      <c r="N247" s="36">
        <f t="shared" si="36"/>
        <v>954691.97553874052</v>
      </c>
    </row>
    <row r="248" spans="2:14" ht="14.5">
      <c r="B248" s="34">
        <v>231</v>
      </c>
      <c r="C248" s="35">
        <f t="shared" si="37"/>
        <v>951487.28444813238</v>
      </c>
      <c r="D248" s="35">
        <f t="shared" si="32"/>
        <v>98076</v>
      </c>
      <c r="E248" s="35">
        <f t="shared" si="33"/>
        <v>5272.8253679834006</v>
      </c>
      <c r="F248" s="35">
        <f t="shared" si="34"/>
        <v>92803.174632016598</v>
      </c>
      <c r="G248" s="36">
        <f t="shared" si="35"/>
        <v>858684.10981611582</v>
      </c>
      <c r="I248" s="34">
        <v>231</v>
      </c>
      <c r="J248" s="35">
        <f t="shared" si="41"/>
        <v>954691.97553874052</v>
      </c>
      <c r="K248" s="35">
        <f t="shared" si="38"/>
        <v>98462</v>
      </c>
      <c r="L248" s="35">
        <f t="shared" si="39"/>
        <v>5330.363530091302</v>
      </c>
      <c r="M248" s="35">
        <f t="shared" si="40"/>
        <v>93131.636469908699</v>
      </c>
      <c r="N248" s="36">
        <f t="shared" si="36"/>
        <v>861560.33906883188</v>
      </c>
    </row>
    <row r="249" spans="2:14" ht="14.5">
      <c r="B249" s="34">
        <v>232</v>
      </c>
      <c r="C249" s="35">
        <f t="shared" si="37"/>
        <v>858684.10981611582</v>
      </c>
      <c r="D249" s="35">
        <f t="shared" si="32"/>
        <v>98076</v>
      </c>
      <c r="E249" s="35">
        <f t="shared" si="33"/>
        <v>4758.5411085643091</v>
      </c>
      <c r="F249" s="35">
        <f t="shared" si="34"/>
        <v>93317.458891435686</v>
      </c>
      <c r="G249" s="36">
        <f t="shared" si="35"/>
        <v>765366.65092468017</v>
      </c>
      <c r="I249" s="34">
        <v>232</v>
      </c>
      <c r="J249" s="35">
        <f t="shared" si="41"/>
        <v>861560.33906883188</v>
      </c>
      <c r="K249" s="35">
        <f t="shared" si="38"/>
        <v>98462</v>
      </c>
      <c r="L249" s="35">
        <f t="shared" si="39"/>
        <v>4810.3785598009781</v>
      </c>
      <c r="M249" s="35">
        <f t="shared" si="40"/>
        <v>93651.621440199029</v>
      </c>
      <c r="N249" s="36">
        <f t="shared" si="36"/>
        <v>767908.7176286329</v>
      </c>
    </row>
    <row r="250" spans="2:14" ht="14.5">
      <c r="B250" s="34">
        <v>233</v>
      </c>
      <c r="C250" s="35">
        <f t="shared" si="37"/>
        <v>765366.65092468017</v>
      </c>
      <c r="D250" s="35">
        <f t="shared" si="32"/>
        <v>98076</v>
      </c>
      <c r="E250" s="35">
        <f t="shared" si="33"/>
        <v>4241.406857207603</v>
      </c>
      <c r="F250" s="35">
        <f t="shared" si="34"/>
        <v>93834.593142792393</v>
      </c>
      <c r="G250" s="36">
        <f t="shared" si="35"/>
        <v>671532.05778188782</v>
      </c>
      <c r="I250" s="34">
        <v>233</v>
      </c>
      <c r="J250" s="35">
        <f t="shared" si="41"/>
        <v>767908.7176286329</v>
      </c>
      <c r="K250" s="35">
        <f t="shared" si="38"/>
        <v>98462</v>
      </c>
      <c r="L250" s="35">
        <f t="shared" si="39"/>
        <v>4287.4903400932008</v>
      </c>
      <c r="M250" s="35">
        <f t="shared" si="40"/>
        <v>94174.509659906806</v>
      </c>
      <c r="N250" s="36">
        <f t="shared" si="36"/>
        <v>673734.20796872606</v>
      </c>
    </row>
    <row r="251" spans="2:14" ht="14.5">
      <c r="B251" s="34">
        <v>234</v>
      </c>
      <c r="C251" s="35">
        <f t="shared" si="37"/>
        <v>671532.05778188782</v>
      </c>
      <c r="D251" s="35">
        <f t="shared" si="32"/>
        <v>98076</v>
      </c>
      <c r="E251" s="35">
        <f t="shared" si="33"/>
        <v>3721.406820207962</v>
      </c>
      <c r="F251" s="35">
        <f t="shared" si="34"/>
        <v>94354.593179792035</v>
      </c>
      <c r="G251" s="36">
        <f t="shared" si="35"/>
        <v>577177.46460209577</v>
      </c>
      <c r="I251" s="34">
        <v>234</v>
      </c>
      <c r="J251" s="35">
        <f t="shared" si="41"/>
        <v>673734.20796872606</v>
      </c>
      <c r="K251" s="35">
        <f t="shared" si="38"/>
        <v>98462</v>
      </c>
      <c r="L251" s="35">
        <f t="shared" si="39"/>
        <v>3761.6826611587207</v>
      </c>
      <c r="M251" s="35">
        <f t="shared" si="40"/>
        <v>94700.317338841283</v>
      </c>
      <c r="N251" s="36">
        <f t="shared" si="36"/>
        <v>579033.89062988479</v>
      </c>
    </row>
    <row r="252" spans="2:14" ht="14.5">
      <c r="B252" s="34">
        <v>235</v>
      </c>
      <c r="C252" s="35">
        <f t="shared" si="37"/>
        <v>577177.46460209577</v>
      </c>
      <c r="D252" s="35">
        <f t="shared" si="32"/>
        <v>98076</v>
      </c>
      <c r="E252" s="35">
        <f t="shared" si="33"/>
        <v>3198.5251163366142</v>
      </c>
      <c r="F252" s="35">
        <f t="shared" si="34"/>
        <v>94877.474883663381</v>
      </c>
      <c r="G252" s="36">
        <f t="shared" si="35"/>
        <v>482299.98971843242</v>
      </c>
      <c r="I252" s="34">
        <v>235</v>
      </c>
      <c r="J252" s="35">
        <f t="shared" si="41"/>
        <v>579033.89062988479</v>
      </c>
      <c r="K252" s="35">
        <f t="shared" si="38"/>
        <v>98462</v>
      </c>
      <c r="L252" s="35">
        <f t="shared" si="39"/>
        <v>3232.9392226835239</v>
      </c>
      <c r="M252" s="35">
        <f t="shared" si="40"/>
        <v>95229.060777316481</v>
      </c>
      <c r="N252" s="36">
        <f t="shared" si="36"/>
        <v>483804.82985256833</v>
      </c>
    </row>
    <row r="253" spans="2:14" ht="14.5">
      <c r="B253" s="34">
        <v>236</v>
      </c>
      <c r="C253" s="35">
        <f t="shared" si="37"/>
        <v>482299.98971843242</v>
      </c>
      <c r="D253" s="35">
        <f t="shared" si="32"/>
        <v>98076</v>
      </c>
      <c r="E253" s="35">
        <f t="shared" si="33"/>
        <v>2672.7457763563129</v>
      </c>
      <c r="F253" s="35">
        <f t="shared" si="34"/>
        <v>95403.254223643686</v>
      </c>
      <c r="G253" s="36">
        <f t="shared" si="35"/>
        <v>386896.73549478874</v>
      </c>
      <c r="I253" s="34">
        <v>236</v>
      </c>
      <c r="J253" s="35">
        <f t="shared" si="41"/>
        <v>483804.82985256833</v>
      </c>
      <c r="K253" s="35">
        <f t="shared" si="38"/>
        <v>98462</v>
      </c>
      <c r="L253" s="35">
        <f t="shared" si="39"/>
        <v>2701.2436333435066</v>
      </c>
      <c r="M253" s="35">
        <f t="shared" si="40"/>
        <v>95760.756366656497</v>
      </c>
      <c r="N253" s="36">
        <f t="shared" si="36"/>
        <v>388044.07348591182</v>
      </c>
    </row>
    <row r="254" spans="2:14" ht="14.5">
      <c r="B254" s="34">
        <v>237</v>
      </c>
      <c r="C254" s="35">
        <f t="shared" si="37"/>
        <v>386896.73549478874</v>
      </c>
      <c r="D254" s="35">
        <f t="shared" si="32"/>
        <v>98076</v>
      </c>
      <c r="E254" s="35">
        <f t="shared" si="33"/>
        <v>2144.0527425336209</v>
      </c>
      <c r="F254" s="35">
        <f t="shared" si="34"/>
        <v>95931.947257466381</v>
      </c>
      <c r="G254" s="36">
        <f t="shared" si="35"/>
        <v>290964.78823732235</v>
      </c>
      <c r="I254" s="34">
        <v>237</v>
      </c>
      <c r="J254" s="35">
        <f t="shared" si="41"/>
        <v>388044.07348591182</v>
      </c>
      <c r="K254" s="35">
        <f t="shared" si="38"/>
        <v>98462</v>
      </c>
      <c r="L254" s="35">
        <f t="shared" si="39"/>
        <v>2166.5794102963414</v>
      </c>
      <c r="M254" s="35">
        <f t="shared" si="40"/>
        <v>96295.420589703659</v>
      </c>
      <c r="N254" s="36">
        <f t="shared" si="36"/>
        <v>291748.65289620816</v>
      </c>
    </row>
    <row r="255" spans="2:14" ht="14.5">
      <c r="B255" s="34">
        <v>238</v>
      </c>
      <c r="C255" s="35">
        <f t="shared" si="37"/>
        <v>290964.78823732235</v>
      </c>
      <c r="D255" s="35">
        <f t="shared" si="32"/>
        <v>98076</v>
      </c>
      <c r="E255" s="35">
        <f t="shared" si="33"/>
        <v>1612.429868148495</v>
      </c>
      <c r="F255" s="35">
        <f t="shared" si="34"/>
        <v>96463.570131851506</v>
      </c>
      <c r="G255" s="36">
        <f t="shared" si="35"/>
        <v>194501.21810547085</v>
      </c>
      <c r="I255" s="34">
        <v>238</v>
      </c>
      <c r="J255" s="35">
        <f t="shared" si="41"/>
        <v>291748.65289620816</v>
      </c>
      <c r="K255" s="35">
        <f t="shared" si="38"/>
        <v>98462</v>
      </c>
      <c r="L255" s="35">
        <f t="shared" si="39"/>
        <v>1628.9299786704958</v>
      </c>
      <c r="M255" s="35">
        <f t="shared" si="40"/>
        <v>96833.070021329506</v>
      </c>
      <c r="N255" s="36">
        <f t="shared" si="36"/>
        <v>194915.58287487866</v>
      </c>
    </row>
    <row r="256" spans="2:14" ht="14.5">
      <c r="B256" s="34">
        <v>239</v>
      </c>
      <c r="C256" s="35">
        <f t="shared" si="37"/>
        <v>194501.21810547085</v>
      </c>
      <c r="D256" s="35">
        <f t="shared" si="32"/>
        <v>98076</v>
      </c>
      <c r="E256" s="35">
        <f t="shared" si="33"/>
        <v>1077.8609170011509</v>
      </c>
      <c r="F256" s="35">
        <f t="shared" si="34"/>
        <v>96998.139082998852</v>
      </c>
      <c r="G256" s="36">
        <f t="shared" si="35"/>
        <v>97503.079022471997</v>
      </c>
      <c r="I256" s="34">
        <v>239</v>
      </c>
      <c r="J256" s="35">
        <f t="shared" si="41"/>
        <v>194915.58287487866</v>
      </c>
      <c r="K256" s="35">
        <f t="shared" si="38"/>
        <v>98462</v>
      </c>
      <c r="L256" s="35">
        <f t="shared" si="39"/>
        <v>1088.2786710514058</v>
      </c>
      <c r="M256" s="35">
        <f t="shared" si="40"/>
        <v>97373.721328948595</v>
      </c>
      <c r="N256" s="36">
        <f t="shared" si="36"/>
        <v>97541.861545930064</v>
      </c>
    </row>
    <row r="257" spans="2:14" ht="14.5">
      <c r="B257" s="34">
        <v>240</v>
      </c>
      <c r="C257" s="35">
        <f t="shared" si="37"/>
        <v>97503.079022471997</v>
      </c>
      <c r="D257" s="35">
        <f t="shared" si="32"/>
        <v>98076</v>
      </c>
      <c r="E257" s="35">
        <f t="shared" si="33"/>
        <v>540.32956291619905</v>
      </c>
      <c r="F257" s="35">
        <f t="shared" si="34"/>
        <v>97503.079022471997</v>
      </c>
      <c r="G257" s="36">
        <f t="shared" si="35"/>
        <v>0</v>
      </c>
      <c r="I257" s="34">
        <v>240</v>
      </c>
      <c r="J257" s="35">
        <f t="shared" si="41"/>
        <v>97541.861545930064</v>
      </c>
      <c r="K257" s="35">
        <f t="shared" si="38"/>
        <v>98462</v>
      </c>
      <c r="L257" s="35">
        <f t="shared" si="39"/>
        <v>544.60872696477622</v>
      </c>
      <c r="M257" s="35">
        <f t="shared" si="40"/>
        <v>97541.861545930064</v>
      </c>
      <c r="N257" s="36">
        <f t="shared" si="36"/>
        <v>0</v>
      </c>
    </row>
    <row r="258" spans="2:14" ht="14.5">
      <c r="B258" s="34">
        <v>241</v>
      </c>
      <c r="C258" s="35">
        <f t="shared" si="37"/>
        <v>0</v>
      </c>
      <c r="D258" s="35">
        <f t="shared" si="32"/>
        <v>0</v>
      </c>
      <c r="E258" s="35">
        <f t="shared" si="33"/>
        <v>0</v>
      </c>
      <c r="F258" s="35">
        <f t="shared" si="34"/>
        <v>0</v>
      </c>
      <c r="G258" s="36">
        <f t="shared" si="35"/>
        <v>0</v>
      </c>
      <c r="I258" s="34">
        <v>241</v>
      </c>
      <c r="J258" s="35">
        <f t="shared" si="41"/>
        <v>0</v>
      </c>
      <c r="K258" s="35">
        <f t="shared" si="38"/>
        <v>0</v>
      </c>
      <c r="L258" s="35">
        <f t="shared" si="39"/>
        <v>0</v>
      </c>
      <c r="M258" s="35">
        <f t="shared" si="40"/>
        <v>0</v>
      </c>
      <c r="N258" s="36">
        <f t="shared" si="36"/>
        <v>0</v>
      </c>
    </row>
    <row r="259" spans="2:14" ht="14.5">
      <c r="B259" s="34">
        <v>242</v>
      </c>
      <c r="C259" s="35">
        <f t="shared" si="37"/>
        <v>0</v>
      </c>
      <c r="D259" s="35">
        <f t="shared" si="32"/>
        <v>0</v>
      </c>
      <c r="E259" s="35">
        <f t="shared" si="33"/>
        <v>0</v>
      </c>
      <c r="F259" s="35">
        <f t="shared" si="34"/>
        <v>0</v>
      </c>
      <c r="G259" s="36">
        <f t="shared" si="35"/>
        <v>0</v>
      </c>
      <c r="I259" s="34">
        <v>242</v>
      </c>
      <c r="J259" s="35">
        <f t="shared" si="41"/>
        <v>0</v>
      </c>
      <c r="K259" s="35">
        <f t="shared" si="38"/>
        <v>0</v>
      </c>
      <c r="L259" s="35">
        <f t="shared" si="39"/>
        <v>0</v>
      </c>
      <c r="M259" s="35">
        <f t="shared" si="40"/>
        <v>0</v>
      </c>
      <c r="N259" s="36">
        <f t="shared" si="36"/>
        <v>0</v>
      </c>
    </row>
    <row r="260" spans="2:14" ht="14.5">
      <c r="B260" s="34">
        <v>243</v>
      </c>
      <c r="C260" s="35">
        <f t="shared" si="37"/>
        <v>0</v>
      </c>
      <c r="D260" s="35">
        <f t="shared" si="32"/>
        <v>0</v>
      </c>
      <c r="E260" s="35">
        <f t="shared" si="33"/>
        <v>0</v>
      </c>
      <c r="F260" s="35">
        <f t="shared" si="34"/>
        <v>0</v>
      </c>
      <c r="G260" s="36">
        <f t="shared" si="35"/>
        <v>0</v>
      </c>
      <c r="I260" s="34">
        <v>243</v>
      </c>
      <c r="J260" s="35">
        <f t="shared" si="41"/>
        <v>0</v>
      </c>
      <c r="K260" s="35">
        <f t="shared" si="38"/>
        <v>0</v>
      </c>
      <c r="L260" s="35">
        <f t="shared" si="39"/>
        <v>0</v>
      </c>
      <c r="M260" s="35">
        <f t="shared" si="40"/>
        <v>0</v>
      </c>
      <c r="N260" s="36">
        <f t="shared" si="36"/>
        <v>0</v>
      </c>
    </row>
    <row r="261" spans="2:14" ht="14.5">
      <c r="B261" s="34">
        <v>244</v>
      </c>
      <c r="C261" s="35">
        <f t="shared" si="37"/>
        <v>0</v>
      </c>
      <c r="D261" s="35">
        <f t="shared" si="32"/>
        <v>0</v>
      </c>
      <c r="E261" s="35">
        <f t="shared" si="33"/>
        <v>0</v>
      </c>
      <c r="F261" s="35">
        <f t="shared" si="34"/>
        <v>0</v>
      </c>
      <c r="G261" s="36">
        <f t="shared" si="35"/>
        <v>0</v>
      </c>
      <c r="I261" s="34">
        <v>244</v>
      </c>
      <c r="J261" s="35">
        <f t="shared" si="41"/>
        <v>0</v>
      </c>
      <c r="K261" s="35">
        <f t="shared" si="38"/>
        <v>0</v>
      </c>
      <c r="L261" s="35">
        <f t="shared" si="39"/>
        <v>0</v>
      </c>
      <c r="M261" s="35">
        <f t="shared" si="40"/>
        <v>0</v>
      </c>
      <c r="N261" s="36">
        <f t="shared" si="36"/>
        <v>0</v>
      </c>
    </row>
    <row r="262" spans="2:14" ht="14.5">
      <c r="B262" s="34">
        <v>245</v>
      </c>
      <c r="C262" s="35">
        <f t="shared" si="37"/>
        <v>0</v>
      </c>
      <c r="D262" s="35">
        <f t="shared" si="32"/>
        <v>0</v>
      </c>
      <c r="E262" s="35">
        <f t="shared" si="33"/>
        <v>0</v>
      </c>
      <c r="F262" s="35">
        <f t="shared" si="34"/>
        <v>0</v>
      </c>
      <c r="G262" s="36">
        <f t="shared" si="35"/>
        <v>0</v>
      </c>
      <c r="I262" s="34">
        <v>245</v>
      </c>
      <c r="J262" s="35">
        <f t="shared" si="41"/>
        <v>0</v>
      </c>
      <c r="K262" s="35">
        <f t="shared" si="38"/>
        <v>0</v>
      </c>
      <c r="L262" s="35">
        <f t="shared" si="39"/>
        <v>0</v>
      </c>
      <c r="M262" s="35">
        <f t="shared" si="40"/>
        <v>0</v>
      </c>
      <c r="N262" s="36">
        <f t="shared" si="36"/>
        <v>0</v>
      </c>
    </row>
    <row r="263" spans="2:14" ht="14.5">
      <c r="B263" s="34">
        <v>246</v>
      </c>
      <c r="C263" s="35">
        <f t="shared" si="37"/>
        <v>0</v>
      </c>
      <c r="D263" s="35">
        <f t="shared" si="32"/>
        <v>0</v>
      </c>
      <c r="E263" s="35">
        <f t="shared" si="33"/>
        <v>0</v>
      </c>
      <c r="F263" s="35">
        <f t="shared" si="34"/>
        <v>0</v>
      </c>
      <c r="G263" s="36">
        <f t="shared" si="35"/>
        <v>0</v>
      </c>
      <c r="I263" s="34">
        <v>246</v>
      </c>
      <c r="J263" s="35">
        <f t="shared" si="41"/>
        <v>0</v>
      </c>
      <c r="K263" s="35">
        <f t="shared" si="38"/>
        <v>0</v>
      </c>
      <c r="L263" s="35">
        <f t="shared" si="39"/>
        <v>0</v>
      </c>
      <c r="M263" s="35">
        <f t="shared" si="40"/>
        <v>0</v>
      </c>
      <c r="N263" s="36">
        <f t="shared" si="36"/>
        <v>0</v>
      </c>
    </row>
    <row r="264" spans="2:14" ht="14.5">
      <c r="B264" s="34">
        <v>247</v>
      </c>
      <c r="C264" s="35">
        <f t="shared" si="37"/>
        <v>0</v>
      </c>
      <c r="D264" s="35">
        <f t="shared" si="32"/>
        <v>0</v>
      </c>
      <c r="E264" s="35">
        <f t="shared" si="33"/>
        <v>0</v>
      </c>
      <c r="F264" s="35">
        <f t="shared" si="34"/>
        <v>0</v>
      </c>
      <c r="G264" s="36">
        <f t="shared" si="35"/>
        <v>0</v>
      </c>
      <c r="I264" s="34">
        <v>247</v>
      </c>
      <c r="J264" s="35">
        <f t="shared" si="41"/>
        <v>0</v>
      </c>
      <c r="K264" s="35">
        <f t="shared" si="38"/>
        <v>0</v>
      </c>
      <c r="L264" s="35">
        <f t="shared" si="39"/>
        <v>0</v>
      </c>
      <c r="M264" s="35">
        <f t="shared" si="40"/>
        <v>0</v>
      </c>
      <c r="N264" s="36">
        <f t="shared" si="36"/>
        <v>0</v>
      </c>
    </row>
    <row r="265" spans="2:14" ht="14.5">
      <c r="B265" s="34">
        <v>248</v>
      </c>
      <c r="C265" s="35">
        <f t="shared" si="37"/>
        <v>0</v>
      </c>
      <c r="D265" s="35">
        <f t="shared" si="32"/>
        <v>0</v>
      </c>
      <c r="E265" s="35">
        <f t="shared" si="33"/>
        <v>0</v>
      </c>
      <c r="F265" s="35">
        <f t="shared" si="34"/>
        <v>0</v>
      </c>
      <c r="G265" s="36">
        <f t="shared" si="35"/>
        <v>0</v>
      </c>
      <c r="I265" s="34">
        <v>248</v>
      </c>
      <c r="J265" s="35">
        <f t="shared" si="41"/>
        <v>0</v>
      </c>
      <c r="K265" s="35">
        <f t="shared" si="38"/>
        <v>0</v>
      </c>
      <c r="L265" s="35">
        <f t="shared" si="39"/>
        <v>0</v>
      </c>
      <c r="M265" s="35">
        <f t="shared" si="40"/>
        <v>0</v>
      </c>
      <c r="N265" s="36">
        <f t="shared" si="36"/>
        <v>0</v>
      </c>
    </row>
    <row r="266" spans="2:14" ht="14.5">
      <c r="B266" s="34">
        <v>249</v>
      </c>
      <c r="C266" s="35">
        <f t="shared" si="37"/>
        <v>0</v>
      </c>
      <c r="D266" s="35">
        <f t="shared" si="32"/>
        <v>0</v>
      </c>
      <c r="E266" s="35">
        <f t="shared" si="33"/>
        <v>0</v>
      </c>
      <c r="F266" s="35">
        <f t="shared" si="34"/>
        <v>0</v>
      </c>
      <c r="G266" s="36">
        <f t="shared" si="35"/>
        <v>0</v>
      </c>
      <c r="I266" s="34">
        <v>249</v>
      </c>
      <c r="J266" s="35">
        <f t="shared" si="41"/>
        <v>0</v>
      </c>
      <c r="K266" s="35">
        <f t="shared" si="38"/>
        <v>0</v>
      </c>
      <c r="L266" s="35">
        <f t="shared" si="39"/>
        <v>0</v>
      </c>
      <c r="M266" s="35">
        <f t="shared" si="40"/>
        <v>0</v>
      </c>
      <c r="N266" s="36">
        <f t="shared" si="36"/>
        <v>0</v>
      </c>
    </row>
    <row r="267" spans="2:14" ht="14.5">
      <c r="B267" s="34">
        <v>250</v>
      </c>
      <c r="C267" s="35">
        <f t="shared" si="37"/>
        <v>0</v>
      </c>
      <c r="D267" s="35">
        <f t="shared" si="32"/>
        <v>0</v>
      </c>
      <c r="E267" s="35">
        <f t="shared" si="33"/>
        <v>0</v>
      </c>
      <c r="F267" s="35">
        <f t="shared" si="34"/>
        <v>0</v>
      </c>
      <c r="G267" s="36">
        <f t="shared" si="35"/>
        <v>0</v>
      </c>
      <c r="I267" s="34">
        <v>250</v>
      </c>
      <c r="J267" s="35">
        <f t="shared" si="41"/>
        <v>0</v>
      </c>
      <c r="K267" s="35">
        <f t="shared" si="38"/>
        <v>0</v>
      </c>
      <c r="L267" s="35">
        <f t="shared" si="39"/>
        <v>0</v>
      </c>
      <c r="M267" s="35">
        <f t="shared" si="40"/>
        <v>0</v>
      </c>
      <c r="N267" s="36">
        <f t="shared" si="36"/>
        <v>0</v>
      </c>
    </row>
    <row r="268" spans="2:14" ht="14.5">
      <c r="B268" s="34">
        <v>251</v>
      </c>
      <c r="C268" s="35">
        <f t="shared" si="37"/>
        <v>0</v>
      </c>
      <c r="D268" s="35">
        <f t="shared" si="32"/>
        <v>0</v>
      </c>
      <c r="E268" s="35">
        <f t="shared" si="33"/>
        <v>0</v>
      </c>
      <c r="F268" s="35">
        <f t="shared" si="34"/>
        <v>0</v>
      </c>
      <c r="G268" s="36">
        <f t="shared" si="35"/>
        <v>0</v>
      </c>
      <c r="I268" s="34">
        <v>251</v>
      </c>
      <c r="J268" s="35">
        <f t="shared" si="41"/>
        <v>0</v>
      </c>
      <c r="K268" s="35">
        <f t="shared" si="38"/>
        <v>0</v>
      </c>
      <c r="L268" s="35">
        <f t="shared" si="39"/>
        <v>0</v>
      </c>
      <c r="M268" s="35">
        <f t="shared" si="40"/>
        <v>0</v>
      </c>
      <c r="N268" s="36">
        <f t="shared" si="36"/>
        <v>0</v>
      </c>
    </row>
    <row r="269" spans="2:14" ht="14.5">
      <c r="B269" s="34">
        <v>252</v>
      </c>
      <c r="C269" s="35">
        <f t="shared" si="37"/>
        <v>0</v>
      </c>
      <c r="D269" s="35">
        <f t="shared" si="32"/>
        <v>0</v>
      </c>
      <c r="E269" s="35">
        <f t="shared" si="33"/>
        <v>0</v>
      </c>
      <c r="F269" s="35">
        <f t="shared" si="34"/>
        <v>0</v>
      </c>
      <c r="G269" s="36">
        <f t="shared" si="35"/>
        <v>0</v>
      </c>
      <c r="I269" s="34">
        <v>252</v>
      </c>
      <c r="J269" s="35">
        <f t="shared" si="41"/>
        <v>0</v>
      </c>
      <c r="K269" s="35">
        <f t="shared" si="38"/>
        <v>0</v>
      </c>
      <c r="L269" s="35">
        <f t="shared" si="39"/>
        <v>0</v>
      </c>
      <c r="M269" s="35">
        <f t="shared" si="40"/>
        <v>0</v>
      </c>
      <c r="N269" s="36">
        <f t="shared" si="36"/>
        <v>0</v>
      </c>
    </row>
    <row r="270" spans="2:14" ht="14.5">
      <c r="B270" s="34">
        <v>253</v>
      </c>
      <c r="C270" s="35">
        <f t="shared" si="37"/>
        <v>0</v>
      </c>
      <c r="D270" s="35">
        <f t="shared" si="32"/>
        <v>0</v>
      </c>
      <c r="E270" s="35">
        <f t="shared" si="33"/>
        <v>0</v>
      </c>
      <c r="F270" s="35">
        <f t="shared" si="34"/>
        <v>0</v>
      </c>
      <c r="G270" s="36">
        <f t="shared" si="35"/>
        <v>0</v>
      </c>
      <c r="I270" s="34">
        <v>253</v>
      </c>
      <c r="J270" s="35">
        <f t="shared" si="41"/>
        <v>0</v>
      </c>
      <c r="K270" s="35">
        <f t="shared" si="38"/>
        <v>0</v>
      </c>
      <c r="L270" s="35">
        <f t="shared" si="39"/>
        <v>0</v>
      </c>
      <c r="M270" s="35">
        <f t="shared" si="40"/>
        <v>0</v>
      </c>
      <c r="N270" s="36">
        <f t="shared" si="36"/>
        <v>0</v>
      </c>
    </row>
    <row r="271" spans="2:14" ht="14.5">
      <c r="B271" s="34">
        <v>254</v>
      </c>
      <c r="C271" s="35">
        <f t="shared" si="37"/>
        <v>0</v>
      </c>
      <c r="D271" s="35">
        <f t="shared" si="32"/>
        <v>0</v>
      </c>
      <c r="E271" s="35">
        <f t="shared" si="33"/>
        <v>0</v>
      </c>
      <c r="F271" s="35">
        <f t="shared" si="34"/>
        <v>0</v>
      </c>
      <c r="G271" s="36">
        <f t="shared" si="35"/>
        <v>0</v>
      </c>
      <c r="I271" s="34">
        <v>254</v>
      </c>
      <c r="J271" s="35">
        <f t="shared" si="41"/>
        <v>0</v>
      </c>
      <c r="K271" s="35">
        <f t="shared" si="38"/>
        <v>0</v>
      </c>
      <c r="L271" s="35">
        <f t="shared" si="39"/>
        <v>0</v>
      </c>
      <c r="M271" s="35">
        <f t="shared" si="40"/>
        <v>0</v>
      </c>
      <c r="N271" s="36">
        <f t="shared" si="36"/>
        <v>0</v>
      </c>
    </row>
    <row r="272" spans="2:14" ht="14.5">
      <c r="B272" s="34">
        <v>255</v>
      </c>
      <c r="C272" s="35">
        <f t="shared" si="37"/>
        <v>0</v>
      </c>
      <c r="D272" s="35">
        <f t="shared" si="32"/>
        <v>0</v>
      </c>
      <c r="E272" s="35">
        <f t="shared" si="33"/>
        <v>0</v>
      </c>
      <c r="F272" s="35">
        <f t="shared" si="34"/>
        <v>0</v>
      </c>
      <c r="G272" s="36">
        <f t="shared" si="35"/>
        <v>0</v>
      </c>
      <c r="I272" s="34">
        <v>255</v>
      </c>
      <c r="J272" s="35">
        <f t="shared" si="41"/>
        <v>0</v>
      </c>
      <c r="K272" s="35">
        <f t="shared" si="38"/>
        <v>0</v>
      </c>
      <c r="L272" s="35">
        <f t="shared" si="39"/>
        <v>0</v>
      </c>
      <c r="M272" s="35">
        <f t="shared" si="40"/>
        <v>0</v>
      </c>
      <c r="N272" s="36">
        <f t="shared" si="36"/>
        <v>0</v>
      </c>
    </row>
    <row r="273" spans="2:14" ht="14.5">
      <c r="B273" s="34">
        <v>256</v>
      </c>
      <c r="C273" s="35">
        <f t="shared" si="37"/>
        <v>0</v>
      </c>
      <c r="D273" s="35">
        <f t="shared" si="32"/>
        <v>0</v>
      </c>
      <c r="E273" s="35">
        <f t="shared" si="33"/>
        <v>0</v>
      </c>
      <c r="F273" s="35">
        <f t="shared" si="34"/>
        <v>0</v>
      </c>
      <c r="G273" s="36">
        <f t="shared" si="35"/>
        <v>0</v>
      </c>
      <c r="I273" s="34">
        <v>256</v>
      </c>
      <c r="J273" s="35">
        <f t="shared" si="41"/>
        <v>0</v>
      </c>
      <c r="K273" s="35">
        <f t="shared" si="38"/>
        <v>0</v>
      </c>
      <c r="L273" s="35">
        <f t="shared" si="39"/>
        <v>0</v>
      </c>
      <c r="M273" s="35">
        <f t="shared" si="40"/>
        <v>0</v>
      </c>
      <c r="N273" s="36">
        <f t="shared" si="36"/>
        <v>0</v>
      </c>
    </row>
    <row r="274" spans="2:14" ht="14.5">
      <c r="B274" s="34">
        <v>257</v>
      </c>
      <c r="C274" s="35">
        <f t="shared" si="37"/>
        <v>0</v>
      </c>
      <c r="D274" s="35">
        <f t="shared" ref="D274:D337" si="42">IF((B274&gt;($E$13*12)),0,$E$15)</f>
        <v>0</v>
      </c>
      <c r="E274" s="35">
        <f t="shared" ref="E274:E337" si="43">((C274*$E$11)/12)</f>
        <v>0</v>
      </c>
      <c r="F274" s="35">
        <f t="shared" ref="F274:F337" si="44">IF(((D274-E274)&gt;=C274),C274,(D274-E274))</f>
        <v>0</v>
      </c>
      <c r="G274" s="36">
        <f t="shared" ref="G274:G337" si="45">IF(((C274-F274)&lt;=0),0,(C274-F274))</f>
        <v>0</v>
      </c>
      <c r="I274" s="34">
        <v>257</v>
      </c>
      <c r="J274" s="35">
        <f t="shared" si="41"/>
        <v>0</v>
      </c>
      <c r="K274" s="35">
        <f t="shared" si="38"/>
        <v>0</v>
      </c>
      <c r="L274" s="35">
        <f t="shared" si="39"/>
        <v>0</v>
      </c>
      <c r="M274" s="35">
        <f t="shared" si="40"/>
        <v>0</v>
      </c>
      <c r="N274" s="36">
        <f t="shared" ref="N274:N337" si="46">IF(((J274-M274)&lt;=0),0,(J274-M274))</f>
        <v>0</v>
      </c>
    </row>
    <row r="275" spans="2:14" ht="14.5">
      <c r="B275" s="34">
        <v>258</v>
      </c>
      <c r="C275" s="35">
        <f t="shared" ref="C275:C338" si="47">G274</f>
        <v>0</v>
      </c>
      <c r="D275" s="35">
        <f t="shared" si="42"/>
        <v>0</v>
      </c>
      <c r="E275" s="35">
        <f t="shared" si="43"/>
        <v>0</v>
      </c>
      <c r="F275" s="35">
        <f t="shared" si="44"/>
        <v>0</v>
      </c>
      <c r="G275" s="36">
        <f t="shared" si="45"/>
        <v>0</v>
      </c>
      <c r="I275" s="34">
        <v>258</v>
      </c>
      <c r="J275" s="35">
        <f t="shared" si="41"/>
        <v>0</v>
      </c>
      <c r="K275" s="35">
        <f t="shared" si="38"/>
        <v>0</v>
      </c>
      <c r="L275" s="35">
        <f t="shared" si="39"/>
        <v>0</v>
      </c>
      <c r="M275" s="35">
        <f t="shared" si="40"/>
        <v>0</v>
      </c>
      <c r="N275" s="36">
        <f t="shared" si="46"/>
        <v>0</v>
      </c>
    </row>
    <row r="276" spans="2:14" ht="14.5">
      <c r="B276" s="34">
        <v>259</v>
      </c>
      <c r="C276" s="35">
        <f t="shared" si="47"/>
        <v>0</v>
      </c>
      <c r="D276" s="35">
        <f t="shared" si="42"/>
        <v>0</v>
      </c>
      <c r="E276" s="35">
        <f t="shared" si="43"/>
        <v>0</v>
      </c>
      <c r="F276" s="35">
        <f t="shared" si="44"/>
        <v>0</v>
      </c>
      <c r="G276" s="36">
        <f t="shared" si="45"/>
        <v>0</v>
      </c>
      <c r="I276" s="34">
        <v>259</v>
      </c>
      <c r="J276" s="35">
        <f t="shared" si="41"/>
        <v>0</v>
      </c>
      <c r="K276" s="35">
        <f t="shared" ref="K276:K339" si="48">IF((I276&gt;($L$13*12)),0,$L$15)</f>
        <v>0</v>
      </c>
      <c r="L276" s="35">
        <f t="shared" ref="L276:L339" si="49">((J276*$L$11)/12)</f>
        <v>0</v>
      </c>
      <c r="M276" s="35">
        <f t="shared" ref="M276:M339" si="50">IF(((K276-L276)&gt;=J276),J276,(K276-L276))</f>
        <v>0</v>
      </c>
      <c r="N276" s="36">
        <f t="shared" si="46"/>
        <v>0</v>
      </c>
    </row>
    <row r="277" spans="2:14" ht="14.5">
      <c r="B277" s="34">
        <v>260</v>
      </c>
      <c r="C277" s="35">
        <f t="shared" si="47"/>
        <v>0</v>
      </c>
      <c r="D277" s="35">
        <f t="shared" si="42"/>
        <v>0</v>
      </c>
      <c r="E277" s="35">
        <f t="shared" si="43"/>
        <v>0</v>
      </c>
      <c r="F277" s="35">
        <f t="shared" si="44"/>
        <v>0</v>
      </c>
      <c r="G277" s="36">
        <f t="shared" si="45"/>
        <v>0</v>
      </c>
      <c r="I277" s="34">
        <v>260</v>
      </c>
      <c r="J277" s="35">
        <f t="shared" ref="J277:J340" si="51">N276</f>
        <v>0</v>
      </c>
      <c r="K277" s="35">
        <f t="shared" si="48"/>
        <v>0</v>
      </c>
      <c r="L277" s="35">
        <f t="shared" si="49"/>
        <v>0</v>
      </c>
      <c r="M277" s="35">
        <f t="shared" si="50"/>
        <v>0</v>
      </c>
      <c r="N277" s="36">
        <f t="shared" si="46"/>
        <v>0</v>
      </c>
    </row>
    <row r="278" spans="2:14" ht="14.5">
      <c r="B278" s="34">
        <v>261</v>
      </c>
      <c r="C278" s="35">
        <f t="shared" si="47"/>
        <v>0</v>
      </c>
      <c r="D278" s="35">
        <f t="shared" si="42"/>
        <v>0</v>
      </c>
      <c r="E278" s="35">
        <f t="shared" si="43"/>
        <v>0</v>
      </c>
      <c r="F278" s="35">
        <f t="shared" si="44"/>
        <v>0</v>
      </c>
      <c r="G278" s="36">
        <f t="shared" si="45"/>
        <v>0</v>
      </c>
      <c r="I278" s="34">
        <v>261</v>
      </c>
      <c r="J278" s="35">
        <f t="shared" si="51"/>
        <v>0</v>
      </c>
      <c r="K278" s="35">
        <f t="shared" si="48"/>
        <v>0</v>
      </c>
      <c r="L278" s="35">
        <f t="shared" si="49"/>
        <v>0</v>
      </c>
      <c r="M278" s="35">
        <f t="shared" si="50"/>
        <v>0</v>
      </c>
      <c r="N278" s="36">
        <f t="shared" si="46"/>
        <v>0</v>
      </c>
    </row>
    <row r="279" spans="2:14" ht="14.5">
      <c r="B279" s="34">
        <v>262</v>
      </c>
      <c r="C279" s="35">
        <f t="shared" si="47"/>
        <v>0</v>
      </c>
      <c r="D279" s="35">
        <f t="shared" si="42"/>
        <v>0</v>
      </c>
      <c r="E279" s="35">
        <f t="shared" si="43"/>
        <v>0</v>
      </c>
      <c r="F279" s="35">
        <f t="shared" si="44"/>
        <v>0</v>
      </c>
      <c r="G279" s="36">
        <f t="shared" si="45"/>
        <v>0</v>
      </c>
      <c r="I279" s="34">
        <v>262</v>
      </c>
      <c r="J279" s="35">
        <f t="shared" si="51"/>
        <v>0</v>
      </c>
      <c r="K279" s="35">
        <f t="shared" si="48"/>
        <v>0</v>
      </c>
      <c r="L279" s="35">
        <f t="shared" si="49"/>
        <v>0</v>
      </c>
      <c r="M279" s="35">
        <f t="shared" si="50"/>
        <v>0</v>
      </c>
      <c r="N279" s="36">
        <f t="shared" si="46"/>
        <v>0</v>
      </c>
    </row>
    <row r="280" spans="2:14" ht="14.5">
      <c r="B280" s="34">
        <v>263</v>
      </c>
      <c r="C280" s="35">
        <f t="shared" si="47"/>
        <v>0</v>
      </c>
      <c r="D280" s="35">
        <f t="shared" si="42"/>
        <v>0</v>
      </c>
      <c r="E280" s="35">
        <f t="shared" si="43"/>
        <v>0</v>
      </c>
      <c r="F280" s="35">
        <f t="shared" si="44"/>
        <v>0</v>
      </c>
      <c r="G280" s="36">
        <f t="shared" si="45"/>
        <v>0</v>
      </c>
      <c r="I280" s="34">
        <v>263</v>
      </c>
      <c r="J280" s="35">
        <f t="shared" si="51"/>
        <v>0</v>
      </c>
      <c r="K280" s="35">
        <f t="shared" si="48"/>
        <v>0</v>
      </c>
      <c r="L280" s="35">
        <f t="shared" si="49"/>
        <v>0</v>
      </c>
      <c r="M280" s="35">
        <f t="shared" si="50"/>
        <v>0</v>
      </c>
      <c r="N280" s="36">
        <f t="shared" si="46"/>
        <v>0</v>
      </c>
    </row>
    <row r="281" spans="2:14" ht="14.5">
      <c r="B281" s="34">
        <v>264</v>
      </c>
      <c r="C281" s="35">
        <f t="shared" si="47"/>
        <v>0</v>
      </c>
      <c r="D281" s="35">
        <f t="shared" si="42"/>
        <v>0</v>
      </c>
      <c r="E281" s="35">
        <f t="shared" si="43"/>
        <v>0</v>
      </c>
      <c r="F281" s="35">
        <f t="shared" si="44"/>
        <v>0</v>
      </c>
      <c r="G281" s="36">
        <f t="shared" si="45"/>
        <v>0</v>
      </c>
      <c r="I281" s="34">
        <v>264</v>
      </c>
      <c r="J281" s="35">
        <f t="shared" si="51"/>
        <v>0</v>
      </c>
      <c r="K281" s="35">
        <f t="shared" si="48"/>
        <v>0</v>
      </c>
      <c r="L281" s="35">
        <f t="shared" si="49"/>
        <v>0</v>
      </c>
      <c r="M281" s="35">
        <f t="shared" si="50"/>
        <v>0</v>
      </c>
      <c r="N281" s="36">
        <f t="shared" si="46"/>
        <v>0</v>
      </c>
    </row>
    <row r="282" spans="2:14" ht="14.5">
      <c r="B282" s="34">
        <v>265</v>
      </c>
      <c r="C282" s="35">
        <f t="shared" si="47"/>
        <v>0</v>
      </c>
      <c r="D282" s="35">
        <f t="shared" si="42"/>
        <v>0</v>
      </c>
      <c r="E282" s="35">
        <f t="shared" si="43"/>
        <v>0</v>
      </c>
      <c r="F282" s="35">
        <f t="shared" si="44"/>
        <v>0</v>
      </c>
      <c r="G282" s="36">
        <f t="shared" si="45"/>
        <v>0</v>
      </c>
      <c r="I282" s="34">
        <v>265</v>
      </c>
      <c r="J282" s="35">
        <f t="shared" si="51"/>
        <v>0</v>
      </c>
      <c r="K282" s="35">
        <f t="shared" si="48"/>
        <v>0</v>
      </c>
      <c r="L282" s="35">
        <f t="shared" si="49"/>
        <v>0</v>
      </c>
      <c r="M282" s="35">
        <f t="shared" si="50"/>
        <v>0</v>
      </c>
      <c r="N282" s="36">
        <f t="shared" si="46"/>
        <v>0</v>
      </c>
    </row>
    <row r="283" spans="2:14" ht="14.5">
      <c r="B283" s="34">
        <v>266</v>
      </c>
      <c r="C283" s="35">
        <f t="shared" si="47"/>
        <v>0</v>
      </c>
      <c r="D283" s="35">
        <f t="shared" si="42"/>
        <v>0</v>
      </c>
      <c r="E283" s="35">
        <f t="shared" si="43"/>
        <v>0</v>
      </c>
      <c r="F283" s="35">
        <f t="shared" si="44"/>
        <v>0</v>
      </c>
      <c r="G283" s="36">
        <f t="shared" si="45"/>
        <v>0</v>
      </c>
      <c r="I283" s="34">
        <v>266</v>
      </c>
      <c r="J283" s="35">
        <f t="shared" si="51"/>
        <v>0</v>
      </c>
      <c r="K283" s="35">
        <f t="shared" si="48"/>
        <v>0</v>
      </c>
      <c r="L283" s="35">
        <f t="shared" si="49"/>
        <v>0</v>
      </c>
      <c r="M283" s="35">
        <f t="shared" si="50"/>
        <v>0</v>
      </c>
      <c r="N283" s="36">
        <f t="shared" si="46"/>
        <v>0</v>
      </c>
    </row>
    <row r="284" spans="2:14" ht="14.5">
      <c r="B284" s="34">
        <v>267</v>
      </c>
      <c r="C284" s="35">
        <f t="shared" si="47"/>
        <v>0</v>
      </c>
      <c r="D284" s="35">
        <f t="shared" si="42"/>
        <v>0</v>
      </c>
      <c r="E284" s="35">
        <f t="shared" si="43"/>
        <v>0</v>
      </c>
      <c r="F284" s="35">
        <f t="shared" si="44"/>
        <v>0</v>
      </c>
      <c r="G284" s="36">
        <f t="shared" si="45"/>
        <v>0</v>
      </c>
      <c r="I284" s="34">
        <v>267</v>
      </c>
      <c r="J284" s="35">
        <f t="shared" si="51"/>
        <v>0</v>
      </c>
      <c r="K284" s="35">
        <f t="shared" si="48"/>
        <v>0</v>
      </c>
      <c r="L284" s="35">
        <f t="shared" si="49"/>
        <v>0</v>
      </c>
      <c r="M284" s="35">
        <f t="shared" si="50"/>
        <v>0</v>
      </c>
      <c r="N284" s="36">
        <f t="shared" si="46"/>
        <v>0</v>
      </c>
    </row>
    <row r="285" spans="2:14" ht="14.5">
      <c r="B285" s="34">
        <v>268</v>
      </c>
      <c r="C285" s="35">
        <f t="shared" si="47"/>
        <v>0</v>
      </c>
      <c r="D285" s="35">
        <f t="shared" si="42"/>
        <v>0</v>
      </c>
      <c r="E285" s="35">
        <f t="shared" si="43"/>
        <v>0</v>
      </c>
      <c r="F285" s="35">
        <f t="shared" si="44"/>
        <v>0</v>
      </c>
      <c r="G285" s="36">
        <f t="shared" si="45"/>
        <v>0</v>
      </c>
      <c r="I285" s="34">
        <v>268</v>
      </c>
      <c r="J285" s="35">
        <f t="shared" si="51"/>
        <v>0</v>
      </c>
      <c r="K285" s="35">
        <f t="shared" si="48"/>
        <v>0</v>
      </c>
      <c r="L285" s="35">
        <f t="shared" si="49"/>
        <v>0</v>
      </c>
      <c r="M285" s="35">
        <f t="shared" si="50"/>
        <v>0</v>
      </c>
      <c r="N285" s="36">
        <f t="shared" si="46"/>
        <v>0</v>
      </c>
    </row>
    <row r="286" spans="2:14" ht="14.5">
      <c r="B286" s="34">
        <v>269</v>
      </c>
      <c r="C286" s="35">
        <f t="shared" si="47"/>
        <v>0</v>
      </c>
      <c r="D286" s="35">
        <f t="shared" si="42"/>
        <v>0</v>
      </c>
      <c r="E286" s="35">
        <f t="shared" si="43"/>
        <v>0</v>
      </c>
      <c r="F286" s="35">
        <f t="shared" si="44"/>
        <v>0</v>
      </c>
      <c r="G286" s="36">
        <f t="shared" si="45"/>
        <v>0</v>
      </c>
      <c r="I286" s="34">
        <v>269</v>
      </c>
      <c r="J286" s="35">
        <f t="shared" si="51"/>
        <v>0</v>
      </c>
      <c r="K286" s="35">
        <f t="shared" si="48"/>
        <v>0</v>
      </c>
      <c r="L286" s="35">
        <f t="shared" si="49"/>
        <v>0</v>
      </c>
      <c r="M286" s="35">
        <f t="shared" si="50"/>
        <v>0</v>
      </c>
      <c r="N286" s="36">
        <f t="shared" si="46"/>
        <v>0</v>
      </c>
    </row>
    <row r="287" spans="2:14" ht="14.5">
      <c r="B287" s="34">
        <v>270</v>
      </c>
      <c r="C287" s="35">
        <f t="shared" si="47"/>
        <v>0</v>
      </c>
      <c r="D287" s="35">
        <f t="shared" si="42"/>
        <v>0</v>
      </c>
      <c r="E287" s="35">
        <f t="shared" si="43"/>
        <v>0</v>
      </c>
      <c r="F287" s="35">
        <f t="shared" si="44"/>
        <v>0</v>
      </c>
      <c r="G287" s="36">
        <f t="shared" si="45"/>
        <v>0</v>
      </c>
      <c r="I287" s="34">
        <v>270</v>
      </c>
      <c r="J287" s="35">
        <f t="shared" si="51"/>
        <v>0</v>
      </c>
      <c r="K287" s="35">
        <f t="shared" si="48"/>
        <v>0</v>
      </c>
      <c r="L287" s="35">
        <f t="shared" si="49"/>
        <v>0</v>
      </c>
      <c r="M287" s="35">
        <f t="shared" si="50"/>
        <v>0</v>
      </c>
      <c r="N287" s="36">
        <f t="shared" si="46"/>
        <v>0</v>
      </c>
    </row>
    <row r="288" spans="2:14" ht="14.5">
      <c r="B288" s="34">
        <v>271</v>
      </c>
      <c r="C288" s="35">
        <f t="shared" si="47"/>
        <v>0</v>
      </c>
      <c r="D288" s="35">
        <f t="shared" si="42"/>
        <v>0</v>
      </c>
      <c r="E288" s="35">
        <f t="shared" si="43"/>
        <v>0</v>
      </c>
      <c r="F288" s="35">
        <f t="shared" si="44"/>
        <v>0</v>
      </c>
      <c r="G288" s="36">
        <f t="shared" si="45"/>
        <v>0</v>
      </c>
      <c r="I288" s="34">
        <v>271</v>
      </c>
      <c r="J288" s="35">
        <f t="shared" si="51"/>
        <v>0</v>
      </c>
      <c r="K288" s="35">
        <f t="shared" si="48"/>
        <v>0</v>
      </c>
      <c r="L288" s="35">
        <f t="shared" si="49"/>
        <v>0</v>
      </c>
      <c r="M288" s="35">
        <f t="shared" si="50"/>
        <v>0</v>
      </c>
      <c r="N288" s="36">
        <f t="shared" si="46"/>
        <v>0</v>
      </c>
    </row>
    <row r="289" spans="2:14" ht="14.5">
      <c r="B289" s="34">
        <v>272</v>
      </c>
      <c r="C289" s="35">
        <f t="shared" si="47"/>
        <v>0</v>
      </c>
      <c r="D289" s="35">
        <f t="shared" si="42"/>
        <v>0</v>
      </c>
      <c r="E289" s="35">
        <f t="shared" si="43"/>
        <v>0</v>
      </c>
      <c r="F289" s="35">
        <f t="shared" si="44"/>
        <v>0</v>
      </c>
      <c r="G289" s="36">
        <f t="shared" si="45"/>
        <v>0</v>
      </c>
      <c r="I289" s="34">
        <v>272</v>
      </c>
      <c r="J289" s="35">
        <f t="shared" si="51"/>
        <v>0</v>
      </c>
      <c r="K289" s="35">
        <f t="shared" si="48"/>
        <v>0</v>
      </c>
      <c r="L289" s="35">
        <f t="shared" si="49"/>
        <v>0</v>
      </c>
      <c r="M289" s="35">
        <f t="shared" si="50"/>
        <v>0</v>
      </c>
      <c r="N289" s="36">
        <f t="shared" si="46"/>
        <v>0</v>
      </c>
    </row>
    <row r="290" spans="2:14" ht="14.5">
      <c r="B290" s="34">
        <v>273</v>
      </c>
      <c r="C290" s="35">
        <f t="shared" si="47"/>
        <v>0</v>
      </c>
      <c r="D290" s="35">
        <f t="shared" si="42"/>
        <v>0</v>
      </c>
      <c r="E290" s="35">
        <f t="shared" si="43"/>
        <v>0</v>
      </c>
      <c r="F290" s="35">
        <f t="shared" si="44"/>
        <v>0</v>
      </c>
      <c r="G290" s="36">
        <f t="shared" si="45"/>
        <v>0</v>
      </c>
      <c r="I290" s="34">
        <v>273</v>
      </c>
      <c r="J290" s="35">
        <f t="shared" si="51"/>
        <v>0</v>
      </c>
      <c r="K290" s="35">
        <f t="shared" si="48"/>
        <v>0</v>
      </c>
      <c r="L290" s="35">
        <f t="shared" si="49"/>
        <v>0</v>
      </c>
      <c r="M290" s="35">
        <f t="shared" si="50"/>
        <v>0</v>
      </c>
      <c r="N290" s="36">
        <f t="shared" si="46"/>
        <v>0</v>
      </c>
    </row>
    <row r="291" spans="2:14" ht="14.5">
      <c r="B291" s="34">
        <v>274</v>
      </c>
      <c r="C291" s="35">
        <f t="shared" si="47"/>
        <v>0</v>
      </c>
      <c r="D291" s="35">
        <f t="shared" si="42"/>
        <v>0</v>
      </c>
      <c r="E291" s="35">
        <f t="shared" si="43"/>
        <v>0</v>
      </c>
      <c r="F291" s="35">
        <f t="shared" si="44"/>
        <v>0</v>
      </c>
      <c r="G291" s="36">
        <f t="shared" si="45"/>
        <v>0</v>
      </c>
      <c r="I291" s="34">
        <v>274</v>
      </c>
      <c r="J291" s="35">
        <f t="shared" si="51"/>
        <v>0</v>
      </c>
      <c r="K291" s="35">
        <f t="shared" si="48"/>
        <v>0</v>
      </c>
      <c r="L291" s="35">
        <f t="shared" si="49"/>
        <v>0</v>
      </c>
      <c r="M291" s="35">
        <f t="shared" si="50"/>
        <v>0</v>
      </c>
      <c r="N291" s="36">
        <f t="shared" si="46"/>
        <v>0</v>
      </c>
    </row>
    <row r="292" spans="2:14" ht="14.5">
      <c r="B292" s="34">
        <v>275</v>
      </c>
      <c r="C292" s="35">
        <f t="shared" si="47"/>
        <v>0</v>
      </c>
      <c r="D292" s="35">
        <f t="shared" si="42"/>
        <v>0</v>
      </c>
      <c r="E292" s="35">
        <f t="shared" si="43"/>
        <v>0</v>
      </c>
      <c r="F292" s="35">
        <f t="shared" si="44"/>
        <v>0</v>
      </c>
      <c r="G292" s="36">
        <f t="shared" si="45"/>
        <v>0</v>
      </c>
      <c r="I292" s="34">
        <v>275</v>
      </c>
      <c r="J292" s="35">
        <f t="shared" si="51"/>
        <v>0</v>
      </c>
      <c r="K292" s="35">
        <f t="shared" si="48"/>
        <v>0</v>
      </c>
      <c r="L292" s="35">
        <f t="shared" si="49"/>
        <v>0</v>
      </c>
      <c r="M292" s="35">
        <f t="shared" si="50"/>
        <v>0</v>
      </c>
      <c r="N292" s="36">
        <f t="shared" si="46"/>
        <v>0</v>
      </c>
    </row>
    <row r="293" spans="2:14" ht="14.5">
      <c r="B293" s="34">
        <v>276</v>
      </c>
      <c r="C293" s="35">
        <f t="shared" si="47"/>
        <v>0</v>
      </c>
      <c r="D293" s="35">
        <f t="shared" si="42"/>
        <v>0</v>
      </c>
      <c r="E293" s="35">
        <f t="shared" si="43"/>
        <v>0</v>
      </c>
      <c r="F293" s="35">
        <f t="shared" si="44"/>
        <v>0</v>
      </c>
      <c r="G293" s="36">
        <f t="shared" si="45"/>
        <v>0</v>
      </c>
      <c r="I293" s="34">
        <v>276</v>
      </c>
      <c r="J293" s="35">
        <f t="shared" si="51"/>
        <v>0</v>
      </c>
      <c r="K293" s="35">
        <f t="shared" si="48"/>
        <v>0</v>
      </c>
      <c r="L293" s="35">
        <f t="shared" si="49"/>
        <v>0</v>
      </c>
      <c r="M293" s="35">
        <f t="shared" si="50"/>
        <v>0</v>
      </c>
      <c r="N293" s="36">
        <f t="shared" si="46"/>
        <v>0</v>
      </c>
    </row>
    <row r="294" spans="2:14" ht="14.5">
      <c r="B294" s="34">
        <v>277</v>
      </c>
      <c r="C294" s="35">
        <f t="shared" si="47"/>
        <v>0</v>
      </c>
      <c r="D294" s="35">
        <f t="shared" si="42"/>
        <v>0</v>
      </c>
      <c r="E294" s="35">
        <f t="shared" si="43"/>
        <v>0</v>
      </c>
      <c r="F294" s="35">
        <f t="shared" si="44"/>
        <v>0</v>
      </c>
      <c r="G294" s="36">
        <f t="shared" si="45"/>
        <v>0</v>
      </c>
      <c r="I294" s="34">
        <v>277</v>
      </c>
      <c r="J294" s="35">
        <f t="shared" si="51"/>
        <v>0</v>
      </c>
      <c r="K294" s="35">
        <f t="shared" si="48"/>
        <v>0</v>
      </c>
      <c r="L294" s="35">
        <f t="shared" si="49"/>
        <v>0</v>
      </c>
      <c r="M294" s="35">
        <f t="shared" si="50"/>
        <v>0</v>
      </c>
      <c r="N294" s="36">
        <f t="shared" si="46"/>
        <v>0</v>
      </c>
    </row>
    <row r="295" spans="2:14" ht="14.5">
      <c r="B295" s="34">
        <v>278</v>
      </c>
      <c r="C295" s="35">
        <f t="shared" si="47"/>
        <v>0</v>
      </c>
      <c r="D295" s="35">
        <f t="shared" si="42"/>
        <v>0</v>
      </c>
      <c r="E295" s="35">
        <f t="shared" si="43"/>
        <v>0</v>
      </c>
      <c r="F295" s="35">
        <f t="shared" si="44"/>
        <v>0</v>
      </c>
      <c r="G295" s="36">
        <f t="shared" si="45"/>
        <v>0</v>
      </c>
      <c r="I295" s="34">
        <v>278</v>
      </c>
      <c r="J295" s="35">
        <f t="shared" si="51"/>
        <v>0</v>
      </c>
      <c r="K295" s="35">
        <f t="shared" si="48"/>
        <v>0</v>
      </c>
      <c r="L295" s="35">
        <f t="shared" si="49"/>
        <v>0</v>
      </c>
      <c r="M295" s="35">
        <f t="shared" si="50"/>
        <v>0</v>
      </c>
      <c r="N295" s="36">
        <f t="shared" si="46"/>
        <v>0</v>
      </c>
    </row>
    <row r="296" spans="2:14" ht="14.5">
      <c r="B296" s="34">
        <v>279</v>
      </c>
      <c r="C296" s="35">
        <f t="shared" si="47"/>
        <v>0</v>
      </c>
      <c r="D296" s="35">
        <f t="shared" si="42"/>
        <v>0</v>
      </c>
      <c r="E296" s="35">
        <f t="shared" si="43"/>
        <v>0</v>
      </c>
      <c r="F296" s="35">
        <f t="shared" si="44"/>
        <v>0</v>
      </c>
      <c r="G296" s="36">
        <f t="shared" si="45"/>
        <v>0</v>
      </c>
      <c r="I296" s="34">
        <v>279</v>
      </c>
      <c r="J296" s="35">
        <f t="shared" si="51"/>
        <v>0</v>
      </c>
      <c r="K296" s="35">
        <f t="shared" si="48"/>
        <v>0</v>
      </c>
      <c r="L296" s="35">
        <f t="shared" si="49"/>
        <v>0</v>
      </c>
      <c r="M296" s="35">
        <f t="shared" si="50"/>
        <v>0</v>
      </c>
      <c r="N296" s="36">
        <f t="shared" si="46"/>
        <v>0</v>
      </c>
    </row>
    <row r="297" spans="2:14" ht="14.5">
      <c r="B297" s="34">
        <v>280</v>
      </c>
      <c r="C297" s="35">
        <f t="shared" si="47"/>
        <v>0</v>
      </c>
      <c r="D297" s="35">
        <f t="shared" si="42"/>
        <v>0</v>
      </c>
      <c r="E297" s="35">
        <f t="shared" si="43"/>
        <v>0</v>
      </c>
      <c r="F297" s="35">
        <f t="shared" si="44"/>
        <v>0</v>
      </c>
      <c r="G297" s="36">
        <f t="shared" si="45"/>
        <v>0</v>
      </c>
      <c r="I297" s="34">
        <v>280</v>
      </c>
      <c r="J297" s="35">
        <f t="shared" si="51"/>
        <v>0</v>
      </c>
      <c r="K297" s="35">
        <f t="shared" si="48"/>
        <v>0</v>
      </c>
      <c r="L297" s="35">
        <f t="shared" si="49"/>
        <v>0</v>
      </c>
      <c r="M297" s="35">
        <f t="shared" si="50"/>
        <v>0</v>
      </c>
      <c r="N297" s="36">
        <f t="shared" si="46"/>
        <v>0</v>
      </c>
    </row>
    <row r="298" spans="2:14" ht="14.5">
      <c r="B298" s="34">
        <v>281</v>
      </c>
      <c r="C298" s="35">
        <f t="shared" si="47"/>
        <v>0</v>
      </c>
      <c r="D298" s="35">
        <f t="shared" si="42"/>
        <v>0</v>
      </c>
      <c r="E298" s="35">
        <f t="shared" si="43"/>
        <v>0</v>
      </c>
      <c r="F298" s="35">
        <f t="shared" si="44"/>
        <v>0</v>
      </c>
      <c r="G298" s="36">
        <f t="shared" si="45"/>
        <v>0</v>
      </c>
      <c r="I298" s="34">
        <v>281</v>
      </c>
      <c r="J298" s="35">
        <f t="shared" si="51"/>
        <v>0</v>
      </c>
      <c r="K298" s="35">
        <f t="shared" si="48"/>
        <v>0</v>
      </c>
      <c r="L298" s="35">
        <f t="shared" si="49"/>
        <v>0</v>
      </c>
      <c r="M298" s="35">
        <f t="shared" si="50"/>
        <v>0</v>
      </c>
      <c r="N298" s="36">
        <f t="shared" si="46"/>
        <v>0</v>
      </c>
    </row>
    <row r="299" spans="2:14" ht="14.5">
      <c r="B299" s="34">
        <v>282</v>
      </c>
      <c r="C299" s="35">
        <f t="shared" si="47"/>
        <v>0</v>
      </c>
      <c r="D299" s="35">
        <f t="shared" si="42"/>
        <v>0</v>
      </c>
      <c r="E299" s="35">
        <f t="shared" si="43"/>
        <v>0</v>
      </c>
      <c r="F299" s="35">
        <f t="shared" si="44"/>
        <v>0</v>
      </c>
      <c r="G299" s="36">
        <f t="shared" si="45"/>
        <v>0</v>
      </c>
      <c r="I299" s="34">
        <v>282</v>
      </c>
      <c r="J299" s="35">
        <f t="shared" si="51"/>
        <v>0</v>
      </c>
      <c r="K299" s="35">
        <f t="shared" si="48"/>
        <v>0</v>
      </c>
      <c r="L299" s="35">
        <f t="shared" si="49"/>
        <v>0</v>
      </c>
      <c r="M299" s="35">
        <f t="shared" si="50"/>
        <v>0</v>
      </c>
      <c r="N299" s="36">
        <f t="shared" si="46"/>
        <v>0</v>
      </c>
    </row>
    <row r="300" spans="2:14" ht="14.5">
      <c r="B300" s="34">
        <v>283</v>
      </c>
      <c r="C300" s="35">
        <f t="shared" si="47"/>
        <v>0</v>
      </c>
      <c r="D300" s="35">
        <f t="shared" si="42"/>
        <v>0</v>
      </c>
      <c r="E300" s="35">
        <f t="shared" si="43"/>
        <v>0</v>
      </c>
      <c r="F300" s="35">
        <f t="shared" si="44"/>
        <v>0</v>
      </c>
      <c r="G300" s="36">
        <f t="shared" si="45"/>
        <v>0</v>
      </c>
      <c r="I300" s="34">
        <v>283</v>
      </c>
      <c r="J300" s="35">
        <f t="shared" si="51"/>
        <v>0</v>
      </c>
      <c r="K300" s="35">
        <f t="shared" si="48"/>
        <v>0</v>
      </c>
      <c r="L300" s="35">
        <f t="shared" si="49"/>
        <v>0</v>
      </c>
      <c r="M300" s="35">
        <f t="shared" si="50"/>
        <v>0</v>
      </c>
      <c r="N300" s="36">
        <f t="shared" si="46"/>
        <v>0</v>
      </c>
    </row>
    <row r="301" spans="2:14" ht="14.5">
      <c r="B301" s="34">
        <v>284</v>
      </c>
      <c r="C301" s="35">
        <f t="shared" si="47"/>
        <v>0</v>
      </c>
      <c r="D301" s="35">
        <f t="shared" si="42"/>
        <v>0</v>
      </c>
      <c r="E301" s="35">
        <f t="shared" si="43"/>
        <v>0</v>
      </c>
      <c r="F301" s="35">
        <f t="shared" si="44"/>
        <v>0</v>
      </c>
      <c r="G301" s="36">
        <f t="shared" si="45"/>
        <v>0</v>
      </c>
      <c r="I301" s="34">
        <v>284</v>
      </c>
      <c r="J301" s="35">
        <f t="shared" si="51"/>
        <v>0</v>
      </c>
      <c r="K301" s="35">
        <f t="shared" si="48"/>
        <v>0</v>
      </c>
      <c r="L301" s="35">
        <f t="shared" si="49"/>
        <v>0</v>
      </c>
      <c r="M301" s="35">
        <f t="shared" si="50"/>
        <v>0</v>
      </c>
      <c r="N301" s="36">
        <f t="shared" si="46"/>
        <v>0</v>
      </c>
    </row>
    <row r="302" spans="2:14" ht="14.5">
      <c r="B302" s="34">
        <v>285</v>
      </c>
      <c r="C302" s="35">
        <f t="shared" si="47"/>
        <v>0</v>
      </c>
      <c r="D302" s="35">
        <f t="shared" si="42"/>
        <v>0</v>
      </c>
      <c r="E302" s="35">
        <f t="shared" si="43"/>
        <v>0</v>
      </c>
      <c r="F302" s="35">
        <f t="shared" si="44"/>
        <v>0</v>
      </c>
      <c r="G302" s="36">
        <f t="shared" si="45"/>
        <v>0</v>
      </c>
      <c r="I302" s="34">
        <v>285</v>
      </c>
      <c r="J302" s="35">
        <f t="shared" si="51"/>
        <v>0</v>
      </c>
      <c r="K302" s="35">
        <f t="shared" si="48"/>
        <v>0</v>
      </c>
      <c r="L302" s="35">
        <f t="shared" si="49"/>
        <v>0</v>
      </c>
      <c r="M302" s="35">
        <f t="shared" si="50"/>
        <v>0</v>
      </c>
      <c r="N302" s="36">
        <f t="shared" si="46"/>
        <v>0</v>
      </c>
    </row>
    <row r="303" spans="2:14" ht="14.5">
      <c r="B303" s="34">
        <v>286</v>
      </c>
      <c r="C303" s="35">
        <f t="shared" si="47"/>
        <v>0</v>
      </c>
      <c r="D303" s="35">
        <f t="shared" si="42"/>
        <v>0</v>
      </c>
      <c r="E303" s="35">
        <f t="shared" si="43"/>
        <v>0</v>
      </c>
      <c r="F303" s="35">
        <f t="shared" si="44"/>
        <v>0</v>
      </c>
      <c r="G303" s="36">
        <f t="shared" si="45"/>
        <v>0</v>
      </c>
      <c r="I303" s="34">
        <v>286</v>
      </c>
      <c r="J303" s="35">
        <f t="shared" si="51"/>
        <v>0</v>
      </c>
      <c r="K303" s="35">
        <f t="shared" si="48"/>
        <v>0</v>
      </c>
      <c r="L303" s="35">
        <f t="shared" si="49"/>
        <v>0</v>
      </c>
      <c r="M303" s="35">
        <f t="shared" si="50"/>
        <v>0</v>
      </c>
      <c r="N303" s="36">
        <f t="shared" si="46"/>
        <v>0</v>
      </c>
    </row>
    <row r="304" spans="2:14" ht="14.5">
      <c r="B304" s="34">
        <v>287</v>
      </c>
      <c r="C304" s="35">
        <f t="shared" si="47"/>
        <v>0</v>
      </c>
      <c r="D304" s="35">
        <f t="shared" si="42"/>
        <v>0</v>
      </c>
      <c r="E304" s="35">
        <f t="shared" si="43"/>
        <v>0</v>
      </c>
      <c r="F304" s="35">
        <f t="shared" si="44"/>
        <v>0</v>
      </c>
      <c r="G304" s="36">
        <f t="shared" si="45"/>
        <v>0</v>
      </c>
      <c r="I304" s="34">
        <v>287</v>
      </c>
      <c r="J304" s="35">
        <f t="shared" si="51"/>
        <v>0</v>
      </c>
      <c r="K304" s="35">
        <f t="shared" si="48"/>
        <v>0</v>
      </c>
      <c r="L304" s="35">
        <f t="shared" si="49"/>
        <v>0</v>
      </c>
      <c r="M304" s="35">
        <f t="shared" si="50"/>
        <v>0</v>
      </c>
      <c r="N304" s="36">
        <f t="shared" si="46"/>
        <v>0</v>
      </c>
    </row>
    <row r="305" spans="2:14" ht="14.5">
      <c r="B305" s="34">
        <v>288</v>
      </c>
      <c r="C305" s="35">
        <f t="shared" si="47"/>
        <v>0</v>
      </c>
      <c r="D305" s="35">
        <f t="shared" si="42"/>
        <v>0</v>
      </c>
      <c r="E305" s="35">
        <f t="shared" si="43"/>
        <v>0</v>
      </c>
      <c r="F305" s="35">
        <f t="shared" si="44"/>
        <v>0</v>
      </c>
      <c r="G305" s="36">
        <f t="shared" si="45"/>
        <v>0</v>
      </c>
      <c r="I305" s="34">
        <v>288</v>
      </c>
      <c r="J305" s="35">
        <f t="shared" si="51"/>
        <v>0</v>
      </c>
      <c r="K305" s="35">
        <f t="shared" si="48"/>
        <v>0</v>
      </c>
      <c r="L305" s="35">
        <f t="shared" si="49"/>
        <v>0</v>
      </c>
      <c r="M305" s="35">
        <f t="shared" si="50"/>
        <v>0</v>
      </c>
      <c r="N305" s="36">
        <f t="shared" si="46"/>
        <v>0</v>
      </c>
    </row>
    <row r="306" spans="2:14" ht="14.5">
      <c r="B306" s="34">
        <v>289</v>
      </c>
      <c r="C306" s="35">
        <f t="shared" si="47"/>
        <v>0</v>
      </c>
      <c r="D306" s="35">
        <f t="shared" si="42"/>
        <v>0</v>
      </c>
      <c r="E306" s="35">
        <f t="shared" si="43"/>
        <v>0</v>
      </c>
      <c r="F306" s="35">
        <f t="shared" si="44"/>
        <v>0</v>
      </c>
      <c r="G306" s="36">
        <f t="shared" si="45"/>
        <v>0</v>
      </c>
      <c r="I306" s="34">
        <v>289</v>
      </c>
      <c r="J306" s="35">
        <f t="shared" si="51"/>
        <v>0</v>
      </c>
      <c r="K306" s="35">
        <f t="shared" si="48"/>
        <v>0</v>
      </c>
      <c r="L306" s="35">
        <f t="shared" si="49"/>
        <v>0</v>
      </c>
      <c r="M306" s="35">
        <f t="shared" si="50"/>
        <v>0</v>
      </c>
      <c r="N306" s="36">
        <f t="shared" si="46"/>
        <v>0</v>
      </c>
    </row>
    <row r="307" spans="2:14" ht="14.5">
      <c r="B307" s="34">
        <v>290</v>
      </c>
      <c r="C307" s="35">
        <f t="shared" si="47"/>
        <v>0</v>
      </c>
      <c r="D307" s="35">
        <f t="shared" si="42"/>
        <v>0</v>
      </c>
      <c r="E307" s="35">
        <f t="shared" si="43"/>
        <v>0</v>
      </c>
      <c r="F307" s="35">
        <f t="shared" si="44"/>
        <v>0</v>
      </c>
      <c r="G307" s="36">
        <f t="shared" si="45"/>
        <v>0</v>
      </c>
      <c r="I307" s="34">
        <v>290</v>
      </c>
      <c r="J307" s="35">
        <f t="shared" si="51"/>
        <v>0</v>
      </c>
      <c r="K307" s="35">
        <f t="shared" si="48"/>
        <v>0</v>
      </c>
      <c r="L307" s="35">
        <f t="shared" si="49"/>
        <v>0</v>
      </c>
      <c r="M307" s="35">
        <f t="shared" si="50"/>
        <v>0</v>
      </c>
      <c r="N307" s="36">
        <f t="shared" si="46"/>
        <v>0</v>
      </c>
    </row>
    <row r="308" spans="2:14" ht="14.5">
      <c r="B308" s="34">
        <v>291</v>
      </c>
      <c r="C308" s="35">
        <f t="shared" si="47"/>
        <v>0</v>
      </c>
      <c r="D308" s="35">
        <f t="shared" si="42"/>
        <v>0</v>
      </c>
      <c r="E308" s="35">
        <f t="shared" si="43"/>
        <v>0</v>
      </c>
      <c r="F308" s="35">
        <f t="shared" si="44"/>
        <v>0</v>
      </c>
      <c r="G308" s="36">
        <f t="shared" si="45"/>
        <v>0</v>
      </c>
      <c r="I308" s="34">
        <v>291</v>
      </c>
      <c r="J308" s="35">
        <f t="shared" si="51"/>
        <v>0</v>
      </c>
      <c r="K308" s="35">
        <f t="shared" si="48"/>
        <v>0</v>
      </c>
      <c r="L308" s="35">
        <f t="shared" si="49"/>
        <v>0</v>
      </c>
      <c r="M308" s="35">
        <f t="shared" si="50"/>
        <v>0</v>
      </c>
      <c r="N308" s="36">
        <f t="shared" si="46"/>
        <v>0</v>
      </c>
    </row>
    <row r="309" spans="2:14" ht="14.5">
      <c r="B309" s="34">
        <v>292</v>
      </c>
      <c r="C309" s="35">
        <f t="shared" si="47"/>
        <v>0</v>
      </c>
      <c r="D309" s="35">
        <f t="shared" si="42"/>
        <v>0</v>
      </c>
      <c r="E309" s="35">
        <f t="shared" si="43"/>
        <v>0</v>
      </c>
      <c r="F309" s="35">
        <f t="shared" si="44"/>
        <v>0</v>
      </c>
      <c r="G309" s="36">
        <f t="shared" si="45"/>
        <v>0</v>
      </c>
      <c r="I309" s="34">
        <v>292</v>
      </c>
      <c r="J309" s="35">
        <f t="shared" si="51"/>
        <v>0</v>
      </c>
      <c r="K309" s="35">
        <f t="shared" si="48"/>
        <v>0</v>
      </c>
      <c r="L309" s="35">
        <f t="shared" si="49"/>
        <v>0</v>
      </c>
      <c r="M309" s="35">
        <f t="shared" si="50"/>
        <v>0</v>
      </c>
      <c r="N309" s="36">
        <f t="shared" si="46"/>
        <v>0</v>
      </c>
    </row>
    <row r="310" spans="2:14" ht="14.5">
      <c r="B310" s="34">
        <v>293</v>
      </c>
      <c r="C310" s="35">
        <f t="shared" si="47"/>
        <v>0</v>
      </c>
      <c r="D310" s="35">
        <f t="shared" si="42"/>
        <v>0</v>
      </c>
      <c r="E310" s="35">
        <f t="shared" si="43"/>
        <v>0</v>
      </c>
      <c r="F310" s="35">
        <f t="shared" si="44"/>
        <v>0</v>
      </c>
      <c r="G310" s="36">
        <f t="shared" si="45"/>
        <v>0</v>
      </c>
      <c r="I310" s="34">
        <v>293</v>
      </c>
      <c r="J310" s="35">
        <f t="shared" si="51"/>
        <v>0</v>
      </c>
      <c r="K310" s="35">
        <f t="shared" si="48"/>
        <v>0</v>
      </c>
      <c r="L310" s="35">
        <f t="shared" si="49"/>
        <v>0</v>
      </c>
      <c r="M310" s="35">
        <f t="shared" si="50"/>
        <v>0</v>
      </c>
      <c r="N310" s="36">
        <f t="shared" si="46"/>
        <v>0</v>
      </c>
    </row>
    <row r="311" spans="2:14" ht="14.5">
      <c r="B311" s="34">
        <v>294</v>
      </c>
      <c r="C311" s="35">
        <f t="shared" si="47"/>
        <v>0</v>
      </c>
      <c r="D311" s="35">
        <f t="shared" si="42"/>
        <v>0</v>
      </c>
      <c r="E311" s="35">
        <f t="shared" si="43"/>
        <v>0</v>
      </c>
      <c r="F311" s="35">
        <f t="shared" si="44"/>
        <v>0</v>
      </c>
      <c r="G311" s="36">
        <f t="shared" si="45"/>
        <v>0</v>
      </c>
      <c r="I311" s="34">
        <v>294</v>
      </c>
      <c r="J311" s="35">
        <f t="shared" si="51"/>
        <v>0</v>
      </c>
      <c r="K311" s="35">
        <f t="shared" si="48"/>
        <v>0</v>
      </c>
      <c r="L311" s="35">
        <f t="shared" si="49"/>
        <v>0</v>
      </c>
      <c r="M311" s="35">
        <f t="shared" si="50"/>
        <v>0</v>
      </c>
      <c r="N311" s="36">
        <f t="shared" si="46"/>
        <v>0</v>
      </c>
    </row>
    <row r="312" spans="2:14" ht="14.5">
      <c r="B312" s="34">
        <v>295</v>
      </c>
      <c r="C312" s="35">
        <f t="shared" si="47"/>
        <v>0</v>
      </c>
      <c r="D312" s="35">
        <f t="shared" si="42"/>
        <v>0</v>
      </c>
      <c r="E312" s="35">
        <f t="shared" si="43"/>
        <v>0</v>
      </c>
      <c r="F312" s="35">
        <f t="shared" si="44"/>
        <v>0</v>
      </c>
      <c r="G312" s="36">
        <f t="shared" si="45"/>
        <v>0</v>
      </c>
      <c r="I312" s="34">
        <v>295</v>
      </c>
      <c r="J312" s="35">
        <f t="shared" si="51"/>
        <v>0</v>
      </c>
      <c r="K312" s="35">
        <f t="shared" si="48"/>
        <v>0</v>
      </c>
      <c r="L312" s="35">
        <f t="shared" si="49"/>
        <v>0</v>
      </c>
      <c r="M312" s="35">
        <f t="shared" si="50"/>
        <v>0</v>
      </c>
      <c r="N312" s="36">
        <f t="shared" si="46"/>
        <v>0</v>
      </c>
    </row>
    <row r="313" spans="2:14" ht="14.5">
      <c r="B313" s="34">
        <v>296</v>
      </c>
      <c r="C313" s="35">
        <f t="shared" si="47"/>
        <v>0</v>
      </c>
      <c r="D313" s="35">
        <f t="shared" si="42"/>
        <v>0</v>
      </c>
      <c r="E313" s="35">
        <f t="shared" si="43"/>
        <v>0</v>
      </c>
      <c r="F313" s="35">
        <f t="shared" si="44"/>
        <v>0</v>
      </c>
      <c r="G313" s="36">
        <f t="shared" si="45"/>
        <v>0</v>
      </c>
      <c r="I313" s="34">
        <v>296</v>
      </c>
      <c r="J313" s="35">
        <f t="shared" si="51"/>
        <v>0</v>
      </c>
      <c r="K313" s="35">
        <f t="shared" si="48"/>
        <v>0</v>
      </c>
      <c r="L313" s="35">
        <f t="shared" si="49"/>
        <v>0</v>
      </c>
      <c r="M313" s="35">
        <f t="shared" si="50"/>
        <v>0</v>
      </c>
      <c r="N313" s="36">
        <f t="shared" si="46"/>
        <v>0</v>
      </c>
    </row>
    <row r="314" spans="2:14" ht="14.5">
      <c r="B314" s="34">
        <v>297</v>
      </c>
      <c r="C314" s="35">
        <f t="shared" si="47"/>
        <v>0</v>
      </c>
      <c r="D314" s="35">
        <f t="shared" si="42"/>
        <v>0</v>
      </c>
      <c r="E314" s="35">
        <f t="shared" si="43"/>
        <v>0</v>
      </c>
      <c r="F314" s="35">
        <f t="shared" si="44"/>
        <v>0</v>
      </c>
      <c r="G314" s="36">
        <f t="shared" si="45"/>
        <v>0</v>
      </c>
      <c r="I314" s="34">
        <v>297</v>
      </c>
      <c r="J314" s="35">
        <f t="shared" si="51"/>
        <v>0</v>
      </c>
      <c r="K314" s="35">
        <f t="shared" si="48"/>
        <v>0</v>
      </c>
      <c r="L314" s="35">
        <f t="shared" si="49"/>
        <v>0</v>
      </c>
      <c r="M314" s="35">
        <f t="shared" si="50"/>
        <v>0</v>
      </c>
      <c r="N314" s="36">
        <f t="shared" si="46"/>
        <v>0</v>
      </c>
    </row>
    <row r="315" spans="2:14" ht="14.5">
      <c r="B315" s="34">
        <v>298</v>
      </c>
      <c r="C315" s="35">
        <f t="shared" si="47"/>
        <v>0</v>
      </c>
      <c r="D315" s="35">
        <f t="shared" si="42"/>
        <v>0</v>
      </c>
      <c r="E315" s="35">
        <f t="shared" si="43"/>
        <v>0</v>
      </c>
      <c r="F315" s="35">
        <f t="shared" si="44"/>
        <v>0</v>
      </c>
      <c r="G315" s="36">
        <f t="shared" si="45"/>
        <v>0</v>
      </c>
      <c r="I315" s="34">
        <v>298</v>
      </c>
      <c r="J315" s="35">
        <f t="shared" si="51"/>
        <v>0</v>
      </c>
      <c r="K315" s="35">
        <f t="shared" si="48"/>
        <v>0</v>
      </c>
      <c r="L315" s="35">
        <f t="shared" si="49"/>
        <v>0</v>
      </c>
      <c r="M315" s="35">
        <f t="shared" si="50"/>
        <v>0</v>
      </c>
      <c r="N315" s="36">
        <f t="shared" si="46"/>
        <v>0</v>
      </c>
    </row>
    <row r="316" spans="2:14" ht="14.5">
      <c r="B316" s="34">
        <v>299</v>
      </c>
      <c r="C316" s="35">
        <f t="shared" si="47"/>
        <v>0</v>
      </c>
      <c r="D316" s="35">
        <f t="shared" si="42"/>
        <v>0</v>
      </c>
      <c r="E316" s="35">
        <f t="shared" si="43"/>
        <v>0</v>
      </c>
      <c r="F316" s="35">
        <f t="shared" si="44"/>
        <v>0</v>
      </c>
      <c r="G316" s="36">
        <f t="shared" si="45"/>
        <v>0</v>
      </c>
      <c r="I316" s="34">
        <v>299</v>
      </c>
      <c r="J316" s="35">
        <f t="shared" si="51"/>
        <v>0</v>
      </c>
      <c r="K316" s="35">
        <f t="shared" si="48"/>
        <v>0</v>
      </c>
      <c r="L316" s="35">
        <f t="shared" si="49"/>
        <v>0</v>
      </c>
      <c r="M316" s="35">
        <f t="shared" si="50"/>
        <v>0</v>
      </c>
      <c r="N316" s="36">
        <f t="shared" si="46"/>
        <v>0</v>
      </c>
    </row>
    <row r="317" spans="2:14" ht="14.5">
      <c r="B317" s="34">
        <v>300</v>
      </c>
      <c r="C317" s="35">
        <f t="shared" si="47"/>
        <v>0</v>
      </c>
      <c r="D317" s="35">
        <f t="shared" si="42"/>
        <v>0</v>
      </c>
      <c r="E317" s="35">
        <f t="shared" si="43"/>
        <v>0</v>
      </c>
      <c r="F317" s="35">
        <f t="shared" si="44"/>
        <v>0</v>
      </c>
      <c r="G317" s="36">
        <f t="shared" si="45"/>
        <v>0</v>
      </c>
      <c r="I317" s="34">
        <v>300</v>
      </c>
      <c r="J317" s="35">
        <f t="shared" si="51"/>
        <v>0</v>
      </c>
      <c r="K317" s="35">
        <f t="shared" si="48"/>
        <v>0</v>
      </c>
      <c r="L317" s="35">
        <f t="shared" si="49"/>
        <v>0</v>
      </c>
      <c r="M317" s="35">
        <f t="shared" si="50"/>
        <v>0</v>
      </c>
      <c r="N317" s="36">
        <f t="shared" si="46"/>
        <v>0</v>
      </c>
    </row>
    <row r="318" spans="2:14" ht="14.5">
      <c r="B318" s="34">
        <v>301</v>
      </c>
      <c r="C318" s="35">
        <f t="shared" si="47"/>
        <v>0</v>
      </c>
      <c r="D318" s="35">
        <f t="shared" si="42"/>
        <v>0</v>
      </c>
      <c r="E318" s="35">
        <f t="shared" si="43"/>
        <v>0</v>
      </c>
      <c r="F318" s="35">
        <f t="shared" si="44"/>
        <v>0</v>
      </c>
      <c r="G318" s="36">
        <f t="shared" si="45"/>
        <v>0</v>
      </c>
      <c r="I318" s="34">
        <v>301</v>
      </c>
      <c r="J318" s="35">
        <f t="shared" si="51"/>
        <v>0</v>
      </c>
      <c r="K318" s="35">
        <f t="shared" si="48"/>
        <v>0</v>
      </c>
      <c r="L318" s="35">
        <f t="shared" si="49"/>
        <v>0</v>
      </c>
      <c r="M318" s="35">
        <f t="shared" si="50"/>
        <v>0</v>
      </c>
      <c r="N318" s="36">
        <f t="shared" si="46"/>
        <v>0</v>
      </c>
    </row>
    <row r="319" spans="2:14" ht="14.5">
      <c r="B319" s="34">
        <v>302</v>
      </c>
      <c r="C319" s="35">
        <f t="shared" si="47"/>
        <v>0</v>
      </c>
      <c r="D319" s="35">
        <f t="shared" si="42"/>
        <v>0</v>
      </c>
      <c r="E319" s="35">
        <f t="shared" si="43"/>
        <v>0</v>
      </c>
      <c r="F319" s="35">
        <f t="shared" si="44"/>
        <v>0</v>
      </c>
      <c r="G319" s="36">
        <f t="shared" si="45"/>
        <v>0</v>
      </c>
      <c r="I319" s="34">
        <v>302</v>
      </c>
      <c r="J319" s="35">
        <f t="shared" si="51"/>
        <v>0</v>
      </c>
      <c r="K319" s="35">
        <f t="shared" si="48"/>
        <v>0</v>
      </c>
      <c r="L319" s="35">
        <f t="shared" si="49"/>
        <v>0</v>
      </c>
      <c r="M319" s="35">
        <f t="shared" si="50"/>
        <v>0</v>
      </c>
      <c r="N319" s="36">
        <f t="shared" si="46"/>
        <v>0</v>
      </c>
    </row>
    <row r="320" spans="2:14" ht="14.5">
      <c r="B320" s="34">
        <v>303</v>
      </c>
      <c r="C320" s="35">
        <f t="shared" si="47"/>
        <v>0</v>
      </c>
      <c r="D320" s="35">
        <f t="shared" si="42"/>
        <v>0</v>
      </c>
      <c r="E320" s="35">
        <f t="shared" si="43"/>
        <v>0</v>
      </c>
      <c r="F320" s="35">
        <f t="shared" si="44"/>
        <v>0</v>
      </c>
      <c r="G320" s="36">
        <f t="shared" si="45"/>
        <v>0</v>
      </c>
      <c r="I320" s="34">
        <v>303</v>
      </c>
      <c r="J320" s="35">
        <f t="shared" si="51"/>
        <v>0</v>
      </c>
      <c r="K320" s="35">
        <f t="shared" si="48"/>
        <v>0</v>
      </c>
      <c r="L320" s="35">
        <f t="shared" si="49"/>
        <v>0</v>
      </c>
      <c r="M320" s="35">
        <f t="shared" si="50"/>
        <v>0</v>
      </c>
      <c r="N320" s="36">
        <f t="shared" si="46"/>
        <v>0</v>
      </c>
    </row>
    <row r="321" spans="2:14" ht="14.5">
      <c r="B321" s="34">
        <v>304</v>
      </c>
      <c r="C321" s="35">
        <f t="shared" si="47"/>
        <v>0</v>
      </c>
      <c r="D321" s="35">
        <f t="shared" si="42"/>
        <v>0</v>
      </c>
      <c r="E321" s="35">
        <f t="shared" si="43"/>
        <v>0</v>
      </c>
      <c r="F321" s="35">
        <f t="shared" si="44"/>
        <v>0</v>
      </c>
      <c r="G321" s="36">
        <f t="shared" si="45"/>
        <v>0</v>
      </c>
      <c r="I321" s="34">
        <v>304</v>
      </c>
      <c r="J321" s="35">
        <f t="shared" si="51"/>
        <v>0</v>
      </c>
      <c r="K321" s="35">
        <f t="shared" si="48"/>
        <v>0</v>
      </c>
      <c r="L321" s="35">
        <f t="shared" si="49"/>
        <v>0</v>
      </c>
      <c r="M321" s="35">
        <f t="shared" si="50"/>
        <v>0</v>
      </c>
      <c r="N321" s="36">
        <f t="shared" si="46"/>
        <v>0</v>
      </c>
    </row>
    <row r="322" spans="2:14" ht="14.5">
      <c r="B322" s="34">
        <v>305</v>
      </c>
      <c r="C322" s="35">
        <f t="shared" si="47"/>
        <v>0</v>
      </c>
      <c r="D322" s="35">
        <f t="shared" si="42"/>
        <v>0</v>
      </c>
      <c r="E322" s="35">
        <f t="shared" si="43"/>
        <v>0</v>
      </c>
      <c r="F322" s="35">
        <f t="shared" si="44"/>
        <v>0</v>
      </c>
      <c r="G322" s="36">
        <f t="shared" si="45"/>
        <v>0</v>
      </c>
      <c r="I322" s="34">
        <v>305</v>
      </c>
      <c r="J322" s="35">
        <f t="shared" si="51"/>
        <v>0</v>
      </c>
      <c r="K322" s="35">
        <f t="shared" si="48"/>
        <v>0</v>
      </c>
      <c r="L322" s="35">
        <f t="shared" si="49"/>
        <v>0</v>
      </c>
      <c r="M322" s="35">
        <f t="shared" si="50"/>
        <v>0</v>
      </c>
      <c r="N322" s="36">
        <f t="shared" si="46"/>
        <v>0</v>
      </c>
    </row>
    <row r="323" spans="2:14" ht="14.5">
      <c r="B323" s="34">
        <v>306</v>
      </c>
      <c r="C323" s="35">
        <f t="shared" si="47"/>
        <v>0</v>
      </c>
      <c r="D323" s="35">
        <f t="shared" si="42"/>
        <v>0</v>
      </c>
      <c r="E323" s="35">
        <f t="shared" si="43"/>
        <v>0</v>
      </c>
      <c r="F323" s="35">
        <f t="shared" si="44"/>
        <v>0</v>
      </c>
      <c r="G323" s="36">
        <f t="shared" si="45"/>
        <v>0</v>
      </c>
      <c r="I323" s="34">
        <v>306</v>
      </c>
      <c r="J323" s="35">
        <f t="shared" si="51"/>
        <v>0</v>
      </c>
      <c r="K323" s="35">
        <f t="shared" si="48"/>
        <v>0</v>
      </c>
      <c r="L323" s="35">
        <f t="shared" si="49"/>
        <v>0</v>
      </c>
      <c r="M323" s="35">
        <f t="shared" si="50"/>
        <v>0</v>
      </c>
      <c r="N323" s="36">
        <f t="shared" si="46"/>
        <v>0</v>
      </c>
    </row>
    <row r="324" spans="2:14" ht="14.5">
      <c r="B324" s="34">
        <v>307</v>
      </c>
      <c r="C324" s="35">
        <f t="shared" si="47"/>
        <v>0</v>
      </c>
      <c r="D324" s="35">
        <f t="shared" si="42"/>
        <v>0</v>
      </c>
      <c r="E324" s="35">
        <f t="shared" si="43"/>
        <v>0</v>
      </c>
      <c r="F324" s="35">
        <f t="shared" si="44"/>
        <v>0</v>
      </c>
      <c r="G324" s="36">
        <f t="shared" si="45"/>
        <v>0</v>
      </c>
      <c r="I324" s="34">
        <v>307</v>
      </c>
      <c r="J324" s="35">
        <f t="shared" si="51"/>
        <v>0</v>
      </c>
      <c r="K324" s="35">
        <f t="shared" si="48"/>
        <v>0</v>
      </c>
      <c r="L324" s="35">
        <f t="shared" si="49"/>
        <v>0</v>
      </c>
      <c r="M324" s="35">
        <f t="shared" si="50"/>
        <v>0</v>
      </c>
      <c r="N324" s="36">
        <f t="shared" si="46"/>
        <v>0</v>
      </c>
    </row>
    <row r="325" spans="2:14" ht="14.5">
      <c r="B325" s="34">
        <v>308</v>
      </c>
      <c r="C325" s="35">
        <f t="shared" si="47"/>
        <v>0</v>
      </c>
      <c r="D325" s="35">
        <f t="shared" si="42"/>
        <v>0</v>
      </c>
      <c r="E325" s="35">
        <f t="shared" si="43"/>
        <v>0</v>
      </c>
      <c r="F325" s="35">
        <f t="shared" si="44"/>
        <v>0</v>
      </c>
      <c r="G325" s="36">
        <f t="shared" si="45"/>
        <v>0</v>
      </c>
      <c r="I325" s="34">
        <v>308</v>
      </c>
      <c r="J325" s="35">
        <f t="shared" si="51"/>
        <v>0</v>
      </c>
      <c r="K325" s="35">
        <f t="shared" si="48"/>
        <v>0</v>
      </c>
      <c r="L325" s="35">
        <f t="shared" si="49"/>
        <v>0</v>
      </c>
      <c r="M325" s="35">
        <f t="shared" si="50"/>
        <v>0</v>
      </c>
      <c r="N325" s="36">
        <f t="shared" si="46"/>
        <v>0</v>
      </c>
    </row>
    <row r="326" spans="2:14" ht="14.5">
      <c r="B326" s="34">
        <v>309</v>
      </c>
      <c r="C326" s="35">
        <f t="shared" si="47"/>
        <v>0</v>
      </c>
      <c r="D326" s="35">
        <f t="shared" si="42"/>
        <v>0</v>
      </c>
      <c r="E326" s="35">
        <f t="shared" si="43"/>
        <v>0</v>
      </c>
      <c r="F326" s="35">
        <f t="shared" si="44"/>
        <v>0</v>
      </c>
      <c r="G326" s="36">
        <f t="shared" si="45"/>
        <v>0</v>
      </c>
      <c r="I326" s="34">
        <v>309</v>
      </c>
      <c r="J326" s="35">
        <f t="shared" si="51"/>
        <v>0</v>
      </c>
      <c r="K326" s="35">
        <f t="shared" si="48"/>
        <v>0</v>
      </c>
      <c r="L326" s="35">
        <f t="shared" si="49"/>
        <v>0</v>
      </c>
      <c r="M326" s="35">
        <f t="shared" si="50"/>
        <v>0</v>
      </c>
      <c r="N326" s="36">
        <f t="shared" si="46"/>
        <v>0</v>
      </c>
    </row>
    <row r="327" spans="2:14" ht="14.5">
      <c r="B327" s="34">
        <v>310</v>
      </c>
      <c r="C327" s="35">
        <f t="shared" si="47"/>
        <v>0</v>
      </c>
      <c r="D327" s="35">
        <f t="shared" si="42"/>
        <v>0</v>
      </c>
      <c r="E327" s="35">
        <f t="shared" si="43"/>
        <v>0</v>
      </c>
      <c r="F327" s="35">
        <f t="shared" si="44"/>
        <v>0</v>
      </c>
      <c r="G327" s="36">
        <f t="shared" si="45"/>
        <v>0</v>
      </c>
      <c r="I327" s="34">
        <v>310</v>
      </c>
      <c r="J327" s="35">
        <f t="shared" si="51"/>
        <v>0</v>
      </c>
      <c r="K327" s="35">
        <f t="shared" si="48"/>
        <v>0</v>
      </c>
      <c r="L327" s="35">
        <f t="shared" si="49"/>
        <v>0</v>
      </c>
      <c r="M327" s="35">
        <f t="shared" si="50"/>
        <v>0</v>
      </c>
      <c r="N327" s="36">
        <f t="shared" si="46"/>
        <v>0</v>
      </c>
    </row>
    <row r="328" spans="2:14" ht="14.5">
      <c r="B328" s="34">
        <v>311</v>
      </c>
      <c r="C328" s="35">
        <f t="shared" si="47"/>
        <v>0</v>
      </c>
      <c r="D328" s="35">
        <f t="shared" si="42"/>
        <v>0</v>
      </c>
      <c r="E328" s="35">
        <f t="shared" si="43"/>
        <v>0</v>
      </c>
      <c r="F328" s="35">
        <f t="shared" si="44"/>
        <v>0</v>
      </c>
      <c r="G328" s="36">
        <f t="shared" si="45"/>
        <v>0</v>
      </c>
      <c r="I328" s="34">
        <v>311</v>
      </c>
      <c r="J328" s="35">
        <f t="shared" si="51"/>
        <v>0</v>
      </c>
      <c r="K328" s="35">
        <f t="shared" si="48"/>
        <v>0</v>
      </c>
      <c r="L328" s="35">
        <f t="shared" si="49"/>
        <v>0</v>
      </c>
      <c r="M328" s="35">
        <f t="shared" si="50"/>
        <v>0</v>
      </c>
      <c r="N328" s="36">
        <f t="shared" si="46"/>
        <v>0</v>
      </c>
    </row>
    <row r="329" spans="2:14" ht="14.5">
      <c r="B329" s="34">
        <v>312</v>
      </c>
      <c r="C329" s="35">
        <f t="shared" si="47"/>
        <v>0</v>
      </c>
      <c r="D329" s="35">
        <f t="shared" si="42"/>
        <v>0</v>
      </c>
      <c r="E329" s="35">
        <f t="shared" si="43"/>
        <v>0</v>
      </c>
      <c r="F329" s="35">
        <f t="shared" si="44"/>
        <v>0</v>
      </c>
      <c r="G329" s="36">
        <f t="shared" si="45"/>
        <v>0</v>
      </c>
      <c r="I329" s="34">
        <v>312</v>
      </c>
      <c r="J329" s="35">
        <f t="shared" si="51"/>
        <v>0</v>
      </c>
      <c r="K329" s="35">
        <f t="shared" si="48"/>
        <v>0</v>
      </c>
      <c r="L329" s="35">
        <f t="shared" si="49"/>
        <v>0</v>
      </c>
      <c r="M329" s="35">
        <f t="shared" si="50"/>
        <v>0</v>
      </c>
      <c r="N329" s="36">
        <f t="shared" si="46"/>
        <v>0</v>
      </c>
    </row>
    <row r="330" spans="2:14" ht="14.5">
      <c r="B330" s="34">
        <v>313</v>
      </c>
      <c r="C330" s="35">
        <f t="shared" si="47"/>
        <v>0</v>
      </c>
      <c r="D330" s="35">
        <f t="shared" si="42"/>
        <v>0</v>
      </c>
      <c r="E330" s="35">
        <f t="shared" si="43"/>
        <v>0</v>
      </c>
      <c r="F330" s="35">
        <f t="shared" si="44"/>
        <v>0</v>
      </c>
      <c r="G330" s="36">
        <f t="shared" si="45"/>
        <v>0</v>
      </c>
      <c r="I330" s="34">
        <v>313</v>
      </c>
      <c r="J330" s="35">
        <f t="shared" si="51"/>
        <v>0</v>
      </c>
      <c r="K330" s="35">
        <f t="shared" si="48"/>
        <v>0</v>
      </c>
      <c r="L330" s="35">
        <f t="shared" si="49"/>
        <v>0</v>
      </c>
      <c r="M330" s="35">
        <f t="shared" si="50"/>
        <v>0</v>
      </c>
      <c r="N330" s="36">
        <f t="shared" si="46"/>
        <v>0</v>
      </c>
    </row>
    <row r="331" spans="2:14" ht="14.5">
      <c r="B331" s="34">
        <v>314</v>
      </c>
      <c r="C331" s="35">
        <f t="shared" si="47"/>
        <v>0</v>
      </c>
      <c r="D331" s="35">
        <f t="shared" si="42"/>
        <v>0</v>
      </c>
      <c r="E331" s="35">
        <f t="shared" si="43"/>
        <v>0</v>
      </c>
      <c r="F331" s="35">
        <f t="shared" si="44"/>
        <v>0</v>
      </c>
      <c r="G331" s="36">
        <f t="shared" si="45"/>
        <v>0</v>
      </c>
      <c r="I331" s="34">
        <v>314</v>
      </c>
      <c r="J331" s="35">
        <f t="shared" si="51"/>
        <v>0</v>
      </c>
      <c r="K331" s="35">
        <f t="shared" si="48"/>
        <v>0</v>
      </c>
      <c r="L331" s="35">
        <f t="shared" si="49"/>
        <v>0</v>
      </c>
      <c r="M331" s="35">
        <f t="shared" si="50"/>
        <v>0</v>
      </c>
      <c r="N331" s="36">
        <f t="shared" si="46"/>
        <v>0</v>
      </c>
    </row>
    <row r="332" spans="2:14" ht="14.5">
      <c r="B332" s="34">
        <v>315</v>
      </c>
      <c r="C332" s="35">
        <f t="shared" si="47"/>
        <v>0</v>
      </c>
      <c r="D332" s="35">
        <f t="shared" si="42"/>
        <v>0</v>
      </c>
      <c r="E332" s="35">
        <f t="shared" si="43"/>
        <v>0</v>
      </c>
      <c r="F332" s="35">
        <f t="shared" si="44"/>
        <v>0</v>
      </c>
      <c r="G332" s="36">
        <f t="shared" si="45"/>
        <v>0</v>
      </c>
      <c r="I332" s="34">
        <v>315</v>
      </c>
      <c r="J332" s="35">
        <f t="shared" si="51"/>
        <v>0</v>
      </c>
      <c r="K332" s="35">
        <f t="shared" si="48"/>
        <v>0</v>
      </c>
      <c r="L332" s="35">
        <f t="shared" si="49"/>
        <v>0</v>
      </c>
      <c r="M332" s="35">
        <f t="shared" si="50"/>
        <v>0</v>
      </c>
      <c r="N332" s="36">
        <f t="shared" si="46"/>
        <v>0</v>
      </c>
    </row>
    <row r="333" spans="2:14" ht="14.5">
      <c r="B333" s="34">
        <v>316</v>
      </c>
      <c r="C333" s="35">
        <f t="shared" si="47"/>
        <v>0</v>
      </c>
      <c r="D333" s="35">
        <f t="shared" si="42"/>
        <v>0</v>
      </c>
      <c r="E333" s="35">
        <f t="shared" si="43"/>
        <v>0</v>
      </c>
      <c r="F333" s="35">
        <f t="shared" si="44"/>
        <v>0</v>
      </c>
      <c r="G333" s="36">
        <f t="shared" si="45"/>
        <v>0</v>
      </c>
      <c r="I333" s="34">
        <v>316</v>
      </c>
      <c r="J333" s="35">
        <f t="shared" si="51"/>
        <v>0</v>
      </c>
      <c r="K333" s="35">
        <f t="shared" si="48"/>
        <v>0</v>
      </c>
      <c r="L333" s="35">
        <f t="shared" si="49"/>
        <v>0</v>
      </c>
      <c r="M333" s="35">
        <f t="shared" si="50"/>
        <v>0</v>
      </c>
      <c r="N333" s="36">
        <f t="shared" si="46"/>
        <v>0</v>
      </c>
    </row>
    <row r="334" spans="2:14" ht="14.5">
      <c r="B334" s="34">
        <v>317</v>
      </c>
      <c r="C334" s="35">
        <f t="shared" si="47"/>
        <v>0</v>
      </c>
      <c r="D334" s="35">
        <f t="shared" si="42"/>
        <v>0</v>
      </c>
      <c r="E334" s="35">
        <f t="shared" si="43"/>
        <v>0</v>
      </c>
      <c r="F334" s="35">
        <f t="shared" si="44"/>
        <v>0</v>
      </c>
      <c r="G334" s="36">
        <f t="shared" si="45"/>
        <v>0</v>
      </c>
      <c r="I334" s="34">
        <v>317</v>
      </c>
      <c r="J334" s="35">
        <f t="shared" si="51"/>
        <v>0</v>
      </c>
      <c r="K334" s="35">
        <f t="shared" si="48"/>
        <v>0</v>
      </c>
      <c r="L334" s="35">
        <f t="shared" si="49"/>
        <v>0</v>
      </c>
      <c r="M334" s="35">
        <f t="shared" si="50"/>
        <v>0</v>
      </c>
      <c r="N334" s="36">
        <f t="shared" si="46"/>
        <v>0</v>
      </c>
    </row>
    <row r="335" spans="2:14" ht="14.5">
      <c r="B335" s="34">
        <v>318</v>
      </c>
      <c r="C335" s="35">
        <f t="shared" si="47"/>
        <v>0</v>
      </c>
      <c r="D335" s="35">
        <f t="shared" si="42"/>
        <v>0</v>
      </c>
      <c r="E335" s="35">
        <f t="shared" si="43"/>
        <v>0</v>
      </c>
      <c r="F335" s="35">
        <f t="shared" si="44"/>
        <v>0</v>
      </c>
      <c r="G335" s="36">
        <f t="shared" si="45"/>
        <v>0</v>
      </c>
      <c r="I335" s="34">
        <v>318</v>
      </c>
      <c r="J335" s="35">
        <f t="shared" si="51"/>
        <v>0</v>
      </c>
      <c r="K335" s="35">
        <f t="shared" si="48"/>
        <v>0</v>
      </c>
      <c r="L335" s="35">
        <f t="shared" si="49"/>
        <v>0</v>
      </c>
      <c r="M335" s="35">
        <f t="shared" si="50"/>
        <v>0</v>
      </c>
      <c r="N335" s="36">
        <f t="shared" si="46"/>
        <v>0</v>
      </c>
    </row>
    <row r="336" spans="2:14" ht="14.5">
      <c r="B336" s="34">
        <v>319</v>
      </c>
      <c r="C336" s="35">
        <f t="shared" si="47"/>
        <v>0</v>
      </c>
      <c r="D336" s="35">
        <f t="shared" si="42"/>
        <v>0</v>
      </c>
      <c r="E336" s="35">
        <f t="shared" si="43"/>
        <v>0</v>
      </c>
      <c r="F336" s="35">
        <f t="shared" si="44"/>
        <v>0</v>
      </c>
      <c r="G336" s="36">
        <f t="shared" si="45"/>
        <v>0</v>
      </c>
      <c r="I336" s="34">
        <v>319</v>
      </c>
      <c r="J336" s="35">
        <f t="shared" si="51"/>
        <v>0</v>
      </c>
      <c r="K336" s="35">
        <f t="shared" si="48"/>
        <v>0</v>
      </c>
      <c r="L336" s="35">
        <f t="shared" si="49"/>
        <v>0</v>
      </c>
      <c r="M336" s="35">
        <f t="shared" si="50"/>
        <v>0</v>
      </c>
      <c r="N336" s="36">
        <f t="shared" si="46"/>
        <v>0</v>
      </c>
    </row>
    <row r="337" spans="2:14" ht="14.5">
      <c r="B337" s="34">
        <v>320</v>
      </c>
      <c r="C337" s="35">
        <f t="shared" si="47"/>
        <v>0</v>
      </c>
      <c r="D337" s="35">
        <f t="shared" si="42"/>
        <v>0</v>
      </c>
      <c r="E337" s="35">
        <f t="shared" si="43"/>
        <v>0</v>
      </c>
      <c r="F337" s="35">
        <f t="shared" si="44"/>
        <v>0</v>
      </c>
      <c r="G337" s="36">
        <f t="shared" si="45"/>
        <v>0</v>
      </c>
      <c r="I337" s="34">
        <v>320</v>
      </c>
      <c r="J337" s="35">
        <f t="shared" si="51"/>
        <v>0</v>
      </c>
      <c r="K337" s="35">
        <f t="shared" si="48"/>
        <v>0</v>
      </c>
      <c r="L337" s="35">
        <f t="shared" si="49"/>
        <v>0</v>
      </c>
      <c r="M337" s="35">
        <f t="shared" si="50"/>
        <v>0</v>
      </c>
      <c r="N337" s="36">
        <f t="shared" si="46"/>
        <v>0</v>
      </c>
    </row>
    <row r="338" spans="2:14" ht="14.5">
      <c r="B338" s="34">
        <v>321</v>
      </c>
      <c r="C338" s="35">
        <f t="shared" si="47"/>
        <v>0</v>
      </c>
      <c r="D338" s="35">
        <f t="shared" ref="D338:D377" si="52">IF((B338&gt;($E$13*12)),0,$E$15)</f>
        <v>0</v>
      </c>
      <c r="E338" s="35">
        <f t="shared" ref="E338:E377" si="53">((C338*$E$11)/12)</f>
        <v>0</v>
      </c>
      <c r="F338" s="35">
        <f t="shared" ref="F338:F377" si="54">IF(((D338-E338)&gt;=C338),C338,(D338-E338))</f>
        <v>0</v>
      </c>
      <c r="G338" s="36">
        <f t="shared" ref="G338:G377" si="55">IF(((C338-F338)&lt;=0),0,(C338-F338))</f>
        <v>0</v>
      </c>
      <c r="I338" s="34">
        <v>321</v>
      </c>
      <c r="J338" s="35">
        <f t="shared" si="51"/>
        <v>0</v>
      </c>
      <c r="K338" s="35">
        <f t="shared" si="48"/>
        <v>0</v>
      </c>
      <c r="L338" s="35">
        <f t="shared" si="49"/>
        <v>0</v>
      </c>
      <c r="M338" s="35">
        <f t="shared" si="50"/>
        <v>0</v>
      </c>
      <c r="N338" s="36">
        <f t="shared" ref="N338:N377" si="56">IF(((J338-M338)&lt;=0),0,(J338-M338))</f>
        <v>0</v>
      </c>
    </row>
    <row r="339" spans="2:14" ht="14.5">
      <c r="B339" s="34">
        <v>322</v>
      </c>
      <c r="C339" s="35">
        <f t="shared" ref="C339:C377" si="57">G338</f>
        <v>0</v>
      </c>
      <c r="D339" s="35">
        <f t="shared" si="52"/>
        <v>0</v>
      </c>
      <c r="E339" s="35">
        <f t="shared" si="53"/>
        <v>0</v>
      </c>
      <c r="F339" s="35">
        <f t="shared" si="54"/>
        <v>0</v>
      </c>
      <c r="G339" s="36">
        <f t="shared" si="55"/>
        <v>0</v>
      </c>
      <c r="I339" s="34">
        <v>322</v>
      </c>
      <c r="J339" s="35">
        <f t="shared" si="51"/>
        <v>0</v>
      </c>
      <c r="K339" s="35">
        <f t="shared" si="48"/>
        <v>0</v>
      </c>
      <c r="L339" s="35">
        <f t="shared" si="49"/>
        <v>0</v>
      </c>
      <c r="M339" s="35">
        <f t="shared" si="50"/>
        <v>0</v>
      </c>
      <c r="N339" s="36">
        <f t="shared" si="56"/>
        <v>0</v>
      </c>
    </row>
    <row r="340" spans="2:14" ht="14.5">
      <c r="B340" s="34">
        <v>323</v>
      </c>
      <c r="C340" s="35">
        <f t="shared" si="57"/>
        <v>0</v>
      </c>
      <c r="D340" s="35">
        <f t="shared" si="52"/>
        <v>0</v>
      </c>
      <c r="E340" s="35">
        <f t="shared" si="53"/>
        <v>0</v>
      </c>
      <c r="F340" s="35">
        <f t="shared" si="54"/>
        <v>0</v>
      </c>
      <c r="G340" s="36">
        <f t="shared" si="55"/>
        <v>0</v>
      </c>
      <c r="I340" s="34">
        <v>323</v>
      </c>
      <c r="J340" s="35">
        <f t="shared" si="51"/>
        <v>0</v>
      </c>
      <c r="K340" s="35">
        <f t="shared" ref="K340:K377" si="58">IF((I340&gt;($L$13*12)),0,$L$15)</f>
        <v>0</v>
      </c>
      <c r="L340" s="35">
        <f t="shared" ref="L340:L377" si="59">((J340*$L$11)/12)</f>
        <v>0</v>
      </c>
      <c r="M340" s="35">
        <f t="shared" ref="M340:M377" si="60">IF(((K340-L340)&gt;=J340),J340,(K340-L340))</f>
        <v>0</v>
      </c>
      <c r="N340" s="36">
        <f t="shared" si="56"/>
        <v>0</v>
      </c>
    </row>
    <row r="341" spans="2:14" ht="14.5">
      <c r="B341" s="34">
        <v>324</v>
      </c>
      <c r="C341" s="35">
        <f t="shared" si="57"/>
        <v>0</v>
      </c>
      <c r="D341" s="35">
        <f t="shared" si="52"/>
        <v>0</v>
      </c>
      <c r="E341" s="35">
        <f t="shared" si="53"/>
        <v>0</v>
      </c>
      <c r="F341" s="35">
        <f t="shared" si="54"/>
        <v>0</v>
      </c>
      <c r="G341" s="36">
        <f t="shared" si="55"/>
        <v>0</v>
      </c>
      <c r="I341" s="34">
        <v>324</v>
      </c>
      <c r="J341" s="35">
        <f t="shared" ref="J341:J377" si="61">N340</f>
        <v>0</v>
      </c>
      <c r="K341" s="35">
        <f t="shared" si="58"/>
        <v>0</v>
      </c>
      <c r="L341" s="35">
        <f t="shared" si="59"/>
        <v>0</v>
      </c>
      <c r="M341" s="35">
        <f t="shared" si="60"/>
        <v>0</v>
      </c>
      <c r="N341" s="36">
        <f t="shared" si="56"/>
        <v>0</v>
      </c>
    </row>
    <row r="342" spans="2:14" ht="14.5">
      <c r="B342" s="34">
        <v>325</v>
      </c>
      <c r="C342" s="35">
        <f t="shared" si="57"/>
        <v>0</v>
      </c>
      <c r="D342" s="35">
        <f t="shared" si="52"/>
        <v>0</v>
      </c>
      <c r="E342" s="35">
        <f t="shared" si="53"/>
        <v>0</v>
      </c>
      <c r="F342" s="35">
        <f t="shared" si="54"/>
        <v>0</v>
      </c>
      <c r="G342" s="36">
        <f t="shared" si="55"/>
        <v>0</v>
      </c>
      <c r="I342" s="34">
        <v>325</v>
      </c>
      <c r="J342" s="35">
        <f t="shared" si="61"/>
        <v>0</v>
      </c>
      <c r="K342" s="35">
        <f t="shared" si="58"/>
        <v>0</v>
      </c>
      <c r="L342" s="35">
        <f t="shared" si="59"/>
        <v>0</v>
      </c>
      <c r="M342" s="35">
        <f t="shared" si="60"/>
        <v>0</v>
      </c>
      <c r="N342" s="36">
        <f t="shared" si="56"/>
        <v>0</v>
      </c>
    </row>
    <row r="343" spans="2:14" ht="14.5">
      <c r="B343" s="34">
        <v>326</v>
      </c>
      <c r="C343" s="35">
        <f t="shared" si="57"/>
        <v>0</v>
      </c>
      <c r="D343" s="35">
        <f t="shared" si="52"/>
        <v>0</v>
      </c>
      <c r="E343" s="35">
        <f t="shared" si="53"/>
        <v>0</v>
      </c>
      <c r="F343" s="35">
        <f t="shared" si="54"/>
        <v>0</v>
      </c>
      <c r="G343" s="36">
        <f t="shared" si="55"/>
        <v>0</v>
      </c>
      <c r="I343" s="34">
        <v>326</v>
      </c>
      <c r="J343" s="35">
        <f t="shared" si="61"/>
        <v>0</v>
      </c>
      <c r="K343" s="35">
        <f t="shared" si="58"/>
        <v>0</v>
      </c>
      <c r="L343" s="35">
        <f t="shared" si="59"/>
        <v>0</v>
      </c>
      <c r="M343" s="35">
        <f t="shared" si="60"/>
        <v>0</v>
      </c>
      <c r="N343" s="36">
        <f t="shared" si="56"/>
        <v>0</v>
      </c>
    </row>
    <row r="344" spans="2:14" ht="14.5">
      <c r="B344" s="34">
        <v>327</v>
      </c>
      <c r="C344" s="35">
        <f t="shared" si="57"/>
        <v>0</v>
      </c>
      <c r="D344" s="35">
        <f t="shared" si="52"/>
        <v>0</v>
      </c>
      <c r="E344" s="35">
        <f t="shared" si="53"/>
        <v>0</v>
      </c>
      <c r="F344" s="35">
        <f t="shared" si="54"/>
        <v>0</v>
      </c>
      <c r="G344" s="36">
        <f t="shared" si="55"/>
        <v>0</v>
      </c>
      <c r="I344" s="34">
        <v>327</v>
      </c>
      <c r="J344" s="35">
        <f t="shared" si="61"/>
        <v>0</v>
      </c>
      <c r="K344" s="35">
        <f t="shared" si="58"/>
        <v>0</v>
      </c>
      <c r="L344" s="35">
        <f t="shared" si="59"/>
        <v>0</v>
      </c>
      <c r="M344" s="35">
        <f t="shared" si="60"/>
        <v>0</v>
      </c>
      <c r="N344" s="36">
        <f t="shared" si="56"/>
        <v>0</v>
      </c>
    </row>
    <row r="345" spans="2:14" ht="14.5">
      <c r="B345" s="34">
        <v>328</v>
      </c>
      <c r="C345" s="35">
        <f t="shared" si="57"/>
        <v>0</v>
      </c>
      <c r="D345" s="35">
        <f t="shared" si="52"/>
        <v>0</v>
      </c>
      <c r="E345" s="35">
        <f t="shared" si="53"/>
        <v>0</v>
      </c>
      <c r="F345" s="35">
        <f t="shared" si="54"/>
        <v>0</v>
      </c>
      <c r="G345" s="36">
        <f t="shared" si="55"/>
        <v>0</v>
      </c>
      <c r="I345" s="34">
        <v>328</v>
      </c>
      <c r="J345" s="35">
        <f t="shared" si="61"/>
        <v>0</v>
      </c>
      <c r="K345" s="35">
        <f t="shared" si="58"/>
        <v>0</v>
      </c>
      <c r="L345" s="35">
        <f t="shared" si="59"/>
        <v>0</v>
      </c>
      <c r="M345" s="35">
        <f t="shared" si="60"/>
        <v>0</v>
      </c>
      <c r="N345" s="36">
        <f t="shared" si="56"/>
        <v>0</v>
      </c>
    </row>
    <row r="346" spans="2:14" ht="14.5">
      <c r="B346" s="34">
        <v>329</v>
      </c>
      <c r="C346" s="35">
        <f t="shared" si="57"/>
        <v>0</v>
      </c>
      <c r="D346" s="35">
        <f t="shared" si="52"/>
        <v>0</v>
      </c>
      <c r="E346" s="35">
        <f t="shared" si="53"/>
        <v>0</v>
      </c>
      <c r="F346" s="35">
        <f t="shared" si="54"/>
        <v>0</v>
      </c>
      <c r="G346" s="36">
        <f t="shared" si="55"/>
        <v>0</v>
      </c>
      <c r="I346" s="34">
        <v>329</v>
      </c>
      <c r="J346" s="35">
        <f t="shared" si="61"/>
        <v>0</v>
      </c>
      <c r="K346" s="35">
        <f t="shared" si="58"/>
        <v>0</v>
      </c>
      <c r="L346" s="35">
        <f t="shared" si="59"/>
        <v>0</v>
      </c>
      <c r="M346" s="35">
        <f t="shared" si="60"/>
        <v>0</v>
      </c>
      <c r="N346" s="36">
        <f t="shared" si="56"/>
        <v>0</v>
      </c>
    </row>
    <row r="347" spans="2:14" ht="14.5">
      <c r="B347" s="34">
        <v>330</v>
      </c>
      <c r="C347" s="35">
        <f t="shared" si="57"/>
        <v>0</v>
      </c>
      <c r="D347" s="35">
        <f t="shared" si="52"/>
        <v>0</v>
      </c>
      <c r="E347" s="35">
        <f t="shared" si="53"/>
        <v>0</v>
      </c>
      <c r="F347" s="35">
        <f t="shared" si="54"/>
        <v>0</v>
      </c>
      <c r="G347" s="36">
        <f t="shared" si="55"/>
        <v>0</v>
      </c>
      <c r="I347" s="34">
        <v>330</v>
      </c>
      <c r="J347" s="35">
        <f t="shared" si="61"/>
        <v>0</v>
      </c>
      <c r="K347" s="35">
        <f t="shared" si="58"/>
        <v>0</v>
      </c>
      <c r="L347" s="35">
        <f t="shared" si="59"/>
        <v>0</v>
      </c>
      <c r="M347" s="35">
        <f t="shared" si="60"/>
        <v>0</v>
      </c>
      <c r="N347" s="36">
        <f t="shared" si="56"/>
        <v>0</v>
      </c>
    </row>
    <row r="348" spans="2:14" ht="14.5">
      <c r="B348" s="34">
        <v>331</v>
      </c>
      <c r="C348" s="35">
        <f t="shared" si="57"/>
        <v>0</v>
      </c>
      <c r="D348" s="35">
        <f t="shared" si="52"/>
        <v>0</v>
      </c>
      <c r="E348" s="35">
        <f t="shared" si="53"/>
        <v>0</v>
      </c>
      <c r="F348" s="35">
        <f t="shared" si="54"/>
        <v>0</v>
      </c>
      <c r="G348" s="36">
        <f t="shared" si="55"/>
        <v>0</v>
      </c>
      <c r="I348" s="34">
        <v>331</v>
      </c>
      <c r="J348" s="35">
        <f t="shared" si="61"/>
        <v>0</v>
      </c>
      <c r="K348" s="35">
        <f t="shared" si="58"/>
        <v>0</v>
      </c>
      <c r="L348" s="35">
        <f t="shared" si="59"/>
        <v>0</v>
      </c>
      <c r="M348" s="35">
        <f t="shared" si="60"/>
        <v>0</v>
      </c>
      <c r="N348" s="36">
        <f t="shared" si="56"/>
        <v>0</v>
      </c>
    </row>
    <row r="349" spans="2:14" ht="14.5">
      <c r="B349" s="34">
        <v>332</v>
      </c>
      <c r="C349" s="35">
        <f t="shared" si="57"/>
        <v>0</v>
      </c>
      <c r="D349" s="35">
        <f t="shared" si="52"/>
        <v>0</v>
      </c>
      <c r="E349" s="35">
        <f t="shared" si="53"/>
        <v>0</v>
      </c>
      <c r="F349" s="35">
        <f t="shared" si="54"/>
        <v>0</v>
      </c>
      <c r="G349" s="36">
        <f t="shared" si="55"/>
        <v>0</v>
      </c>
      <c r="I349" s="34">
        <v>332</v>
      </c>
      <c r="J349" s="35">
        <f t="shared" si="61"/>
        <v>0</v>
      </c>
      <c r="K349" s="35">
        <f t="shared" si="58"/>
        <v>0</v>
      </c>
      <c r="L349" s="35">
        <f t="shared" si="59"/>
        <v>0</v>
      </c>
      <c r="M349" s="35">
        <f t="shared" si="60"/>
        <v>0</v>
      </c>
      <c r="N349" s="36">
        <f t="shared" si="56"/>
        <v>0</v>
      </c>
    </row>
    <row r="350" spans="2:14" ht="14.5">
      <c r="B350" s="34">
        <v>333</v>
      </c>
      <c r="C350" s="35">
        <f t="shared" si="57"/>
        <v>0</v>
      </c>
      <c r="D350" s="35">
        <f t="shared" si="52"/>
        <v>0</v>
      </c>
      <c r="E350" s="35">
        <f t="shared" si="53"/>
        <v>0</v>
      </c>
      <c r="F350" s="35">
        <f t="shared" si="54"/>
        <v>0</v>
      </c>
      <c r="G350" s="36">
        <f t="shared" si="55"/>
        <v>0</v>
      </c>
      <c r="I350" s="34">
        <v>333</v>
      </c>
      <c r="J350" s="35">
        <f t="shared" si="61"/>
        <v>0</v>
      </c>
      <c r="K350" s="35">
        <f t="shared" si="58"/>
        <v>0</v>
      </c>
      <c r="L350" s="35">
        <f t="shared" si="59"/>
        <v>0</v>
      </c>
      <c r="M350" s="35">
        <f t="shared" si="60"/>
        <v>0</v>
      </c>
      <c r="N350" s="36">
        <f t="shared" si="56"/>
        <v>0</v>
      </c>
    </row>
    <row r="351" spans="2:14" ht="14.5">
      <c r="B351" s="34">
        <v>334</v>
      </c>
      <c r="C351" s="35">
        <f t="shared" si="57"/>
        <v>0</v>
      </c>
      <c r="D351" s="35">
        <f t="shared" si="52"/>
        <v>0</v>
      </c>
      <c r="E351" s="35">
        <f t="shared" si="53"/>
        <v>0</v>
      </c>
      <c r="F351" s="35">
        <f t="shared" si="54"/>
        <v>0</v>
      </c>
      <c r="G351" s="36">
        <f t="shared" si="55"/>
        <v>0</v>
      </c>
      <c r="I351" s="34">
        <v>334</v>
      </c>
      <c r="J351" s="35">
        <f t="shared" si="61"/>
        <v>0</v>
      </c>
      <c r="K351" s="35">
        <f t="shared" si="58"/>
        <v>0</v>
      </c>
      <c r="L351" s="35">
        <f t="shared" si="59"/>
        <v>0</v>
      </c>
      <c r="M351" s="35">
        <f t="shared" si="60"/>
        <v>0</v>
      </c>
      <c r="N351" s="36">
        <f t="shared" si="56"/>
        <v>0</v>
      </c>
    </row>
    <row r="352" spans="2:14" ht="14.5">
      <c r="B352" s="34">
        <v>335</v>
      </c>
      <c r="C352" s="35">
        <f t="shared" si="57"/>
        <v>0</v>
      </c>
      <c r="D352" s="35">
        <f t="shared" si="52"/>
        <v>0</v>
      </c>
      <c r="E352" s="35">
        <f t="shared" si="53"/>
        <v>0</v>
      </c>
      <c r="F352" s="35">
        <f t="shared" si="54"/>
        <v>0</v>
      </c>
      <c r="G352" s="36">
        <f t="shared" si="55"/>
        <v>0</v>
      </c>
      <c r="I352" s="34">
        <v>335</v>
      </c>
      <c r="J352" s="35">
        <f t="shared" si="61"/>
        <v>0</v>
      </c>
      <c r="K352" s="35">
        <f t="shared" si="58"/>
        <v>0</v>
      </c>
      <c r="L352" s="35">
        <f t="shared" si="59"/>
        <v>0</v>
      </c>
      <c r="M352" s="35">
        <f t="shared" si="60"/>
        <v>0</v>
      </c>
      <c r="N352" s="36">
        <f t="shared" si="56"/>
        <v>0</v>
      </c>
    </row>
    <row r="353" spans="2:14" ht="14.5">
      <c r="B353" s="34">
        <v>336</v>
      </c>
      <c r="C353" s="35">
        <f t="shared" si="57"/>
        <v>0</v>
      </c>
      <c r="D353" s="35">
        <f t="shared" si="52"/>
        <v>0</v>
      </c>
      <c r="E353" s="35">
        <f t="shared" si="53"/>
        <v>0</v>
      </c>
      <c r="F353" s="35">
        <f t="shared" si="54"/>
        <v>0</v>
      </c>
      <c r="G353" s="36">
        <f t="shared" si="55"/>
        <v>0</v>
      </c>
      <c r="I353" s="34">
        <v>336</v>
      </c>
      <c r="J353" s="35">
        <f t="shared" si="61"/>
        <v>0</v>
      </c>
      <c r="K353" s="35">
        <f t="shared" si="58"/>
        <v>0</v>
      </c>
      <c r="L353" s="35">
        <f t="shared" si="59"/>
        <v>0</v>
      </c>
      <c r="M353" s="35">
        <f t="shared" si="60"/>
        <v>0</v>
      </c>
      <c r="N353" s="36">
        <f t="shared" si="56"/>
        <v>0</v>
      </c>
    </row>
    <row r="354" spans="2:14" ht="14.5">
      <c r="B354" s="34">
        <v>337</v>
      </c>
      <c r="C354" s="35">
        <f t="shared" si="57"/>
        <v>0</v>
      </c>
      <c r="D354" s="35">
        <f t="shared" si="52"/>
        <v>0</v>
      </c>
      <c r="E354" s="35">
        <f t="shared" si="53"/>
        <v>0</v>
      </c>
      <c r="F354" s="35">
        <f t="shared" si="54"/>
        <v>0</v>
      </c>
      <c r="G354" s="36">
        <f t="shared" si="55"/>
        <v>0</v>
      </c>
      <c r="I354" s="34">
        <v>337</v>
      </c>
      <c r="J354" s="35">
        <f t="shared" si="61"/>
        <v>0</v>
      </c>
      <c r="K354" s="35">
        <f t="shared" si="58"/>
        <v>0</v>
      </c>
      <c r="L354" s="35">
        <f t="shared" si="59"/>
        <v>0</v>
      </c>
      <c r="M354" s="35">
        <f t="shared" si="60"/>
        <v>0</v>
      </c>
      <c r="N354" s="36">
        <f t="shared" si="56"/>
        <v>0</v>
      </c>
    </row>
    <row r="355" spans="2:14" ht="14.5">
      <c r="B355" s="34">
        <v>338</v>
      </c>
      <c r="C355" s="35">
        <f t="shared" si="57"/>
        <v>0</v>
      </c>
      <c r="D355" s="35">
        <f t="shared" si="52"/>
        <v>0</v>
      </c>
      <c r="E355" s="35">
        <f t="shared" si="53"/>
        <v>0</v>
      </c>
      <c r="F355" s="35">
        <f t="shared" si="54"/>
        <v>0</v>
      </c>
      <c r="G355" s="36">
        <f t="shared" si="55"/>
        <v>0</v>
      </c>
      <c r="I355" s="34">
        <v>338</v>
      </c>
      <c r="J355" s="35">
        <f t="shared" si="61"/>
        <v>0</v>
      </c>
      <c r="K355" s="35">
        <f t="shared" si="58"/>
        <v>0</v>
      </c>
      <c r="L355" s="35">
        <f t="shared" si="59"/>
        <v>0</v>
      </c>
      <c r="M355" s="35">
        <f t="shared" si="60"/>
        <v>0</v>
      </c>
      <c r="N355" s="36">
        <f t="shared" si="56"/>
        <v>0</v>
      </c>
    </row>
    <row r="356" spans="2:14" ht="14.5">
      <c r="B356" s="34">
        <v>339</v>
      </c>
      <c r="C356" s="35">
        <f t="shared" si="57"/>
        <v>0</v>
      </c>
      <c r="D356" s="35">
        <f t="shared" si="52"/>
        <v>0</v>
      </c>
      <c r="E356" s="35">
        <f t="shared" si="53"/>
        <v>0</v>
      </c>
      <c r="F356" s="35">
        <f t="shared" si="54"/>
        <v>0</v>
      </c>
      <c r="G356" s="36">
        <f t="shared" si="55"/>
        <v>0</v>
      </c>
      <c r="I356" s="34">
        <v>339</v>
      </c>
      <c r="J356" s="35">
        <f t="shared" si="61"/>
        <v>0</v>
      </c>
      <c r="K356" s="35">
        <f t="shared" si="58"/>
        <v>0</v>
      </c>
      <c r="L356" s="35">
        <f t="shared" si="59"/>
        <v>0</v>
      </c>
      <c r="M356" s="35">
        <f t="shared" si="60"/>
        <v>0</v>
      </c>
      <c r="N356" s="36">
        <f t="shared" si="56"/>
        <v>0</v>
      </c>
    </row>
    <row r="357" spans="2:14" ht="14.5">
      <c r="B357" s="34">
        <v>340</v>
      </c>
      <c r="C357" s="35">
        <f t="shared" si="57"/>
        <v>0</v>
      </c>
      <c r="D357" s="35">
        <f t="shared" si="52"/>
        <v>0</v>
      </c>
      <c r="E357" s="35">
        <f t="shared" si="53"/>
        <v>0</v>
      </c>
      <c r="F357" s="35">
        <f t="shared" si="54"/>
        <v>0</v>
      </c>
      <c r="G357" s="36">
        <f t="shared" si="55"/>
        <v>0</v>
      </c>
      <c r="I357" s="34">
        <v>340</v>
      </c>
      <c r="J357" s="35">
        <f t="shared" si="61"/>
        <v>0</v>
      </c>
      <c r="K357" s="35">
        <f t="shared" si="58"/>
        <v>0</v>
      </c>
      <c r="L357" s="35">
        <f t="shared" si="59"/>
        <v>0</v>
      </c>
      <c r="M357" s="35">
        <f t="shared" si="60"/>
        <v>0</v>
      </c>
      <c r="N357" s="36">
        <f t="shared" si="56"/>
        <v>0</v>
      </c>
    </row>
    <row r="358" spans="2:14" ht="14.5">
      <c r="B358" s="34">
        <v>341</v>
      </c>
      <c r="C358" s="35">
        <f t="shared" si="57"/>
        <v>0</v>
      </c>
      <c r="D358" s="35">
        <f t="shared" si="52"/>
        <v>0</v>
      </c>
      <c r="E358" s="35">
        <f t="shared" si="53"/>
        <v>0</v>
      </c>
      <c r="F358" s="35">
        <f t="shared" si="54"/>
        <v>0</v>
      </c>
      <c r="G358" s="36">
        <f t="shared" si="55"/>
        <v>0</v>
      </c>
      <c r="I358" s="34">
        <v>341</v>
      </c>
      <c r="J358" s="35">
        <f t="shared" si="61"/>
        <v>0</v>
      </c>
      <c r="K358" s="35">
        <f t="shared" si="58"/>
        <v>0</v>
      </c>
      <c r="L358" s="35">
        <f t="shared" si="59"/>
        <v>0</v>
      </c>
      <c r="M358" s="35">
        <f t="shared" si="60"/>
        <v>0</v>
      </c>
      <c r="N358" s="36">
        <f t="shared" si="56"/>
        <v>0</v>
      </c>
    </row>
    <row r="359" spans="2:14" ht="14.5">
      <c r="B359" s="34">
        <v>342</v>
      </c>
      <c r="C359" s="35">
        <f t="shared" si="57"/>
        <v>0</v>
      </c>
      <c r="D359" s="35">
        <f t="shared" si="52"/>
        <v>0</v>
      </c>
      <c r="E359" s="35">
        <f t="shared" si="53"/>
        <v>0</v>
      </c>
      <c r="F359" s="35">
        <f t="shared" si="54"/>
        <v>0</v>
      </c>
      <c r="G359" s="36">
        <f t="shared" si="55"/>
        <v>0</v>
      </c>
      <c r="I359" s="34">
        <v>342</v>
      </c>
      <c r="J359" s="35">
        <f t="shared" si="61"/>
        <v>0</v>
      </c>
      <c r="K359" s="35">
        <f t="shared" si="58"/>
        <v>0</v>
      </c>
      <c r="L359" s="35">
        <f t="shared" si="59"/>
        <v>0</v>
      </c>
      <c r="M359" s="35">
        <f t="shared" si="60"/>
        <v>0</v>
      </c>
      <c r="N359" s="36">
        <f t="shared" si="56"/>
        <v>0</v>
      </c>
    </row>
    <row r="360" spans="2:14" ht="14.5">
      <c r="B360" s="34">
        <v>343</v>
      </c>
      <c r="C360" s="35">
        <f t="shared" si="57"/>
        <v>0</v>
      </c>
      <c r="D360" s="35">
        <f t="shared" si="52"/>
        <v>0</v>
      </c>
      <c r="E360" s="35">
        <f t="shared" si="53"/>
        <v>0</v>
      </c>
      <c r="F360" s="35">
        <f t="shared" si="54"/>
        <v>0</v>
      </c>
      <c r="G360" s="36">
        <f t="shared" si="55"/>
        <v>0</v>
      </c>
      <c r="I360" s="34">
        <v>343</v>
      </c>
      <c r="J360" s="35">
        <f t="shared" si="61"/>
        <v>0</v>
      </c>
      <c r="K360" s="35">
        <f t="shared" si="58"/>
        <v>0</v>
      </c>
      <c r="L360" s="35">
        <f t="shared" si="59"/>
        <v>0</v>
      </c>
      <c r="M360" s="35">
        <f t="shared" si="60"/>
        <v>0</v>
      </c>
      <c r="N360" s="36">
        <f t="shared" si="56"/>
        <v>0</v>
      </c>
    </row>
    <row r="361" spans="2:14" ht="14.5">
      <c r="B361" s="34">
        <v>344</v>
      </c>
      <c r="C361" s="35">
        <f t="shared" si="57"/>
        <v>0</v>
      </c>
      <c r="D361" s="35">
        <f t="shared" si="52"/>
        <v>0</v>
      </c>
      <c r="E361" s="35">
        <f t="shared" si="53"/>
        <v>0</v>
      </c>
      <c r="F361" s="35">
        <f t="shared" si="54"/>
        <v>0</v>
      </c>
      <c r="G361" s="36">
        <f t="shared" si="55"/>
        <v>0</v>
      </c>
      <c r="I361" s="34">
        <v>344</v>
      </c>
      <c r="J361" s="35">
        <f t="shared" si="61"/>
        <v>0</v>
      </c>
      <c r="K361" s="35">
        <f t="shared" si="58"/>
        <v>0</v>
      </c>
      <c r="L361" s="35">
        <f t="shared" si="59"/>
        <v>0</v>
      </c>
      <c r="M361" s="35">
        <f t="shared" si="60"/>
        <v>0</v>
      </c>
      <c r="N361" s="36">
        <f t="shared" si="56"/>
        <v>0</v>
      </c>
    </row>
    <row r="362" spans="2:14" ht="14.5">
      <c r="B362" s="34">
        <v>345</v>
      </c>
      <c r="C362" s="35">
        <f t="shared" si="57"/>
        <v>0</v>
      </c>
      <c r="D362" s="35">
        <f t="shared" si="52"/>
        <v>0</v>
      </c>
      <c r="E362" s="35">
        <f t="shared" si="53"/>
        <v>0</v>
      </c>
      <c r="F362" s="35">
        <f t="shared" si="54"/>
        <v>0</v>
      </c>
      <c r="G362" s="36">
        <f t="shared" si="55"/>
        <v>0</v>
      </c>
      <c r="I362" s="34">
        <v>345</v>
      </c>
      <c r="J362" s="35">
        <f t="shared" si="61"/>
        <v>0</v>
      </c>
      <c r="K362" s="35">
        <f t="shared" si="58"/>
        <v>0</v>
      </c>
      <c r="L362" s="35">
        <f t="shared" si="59"/>
        <v>0</v>
      </c>
      <c r="M362" s="35">
        <f t="shared" si="60"/>
        <v>0</v>
      </c>
      <c r="N362" s="36">
        <f t="shared" si="56"/>
        <v>0</v>
      </c>
    </row>
    <row r="363" spans="2:14" ht="14.5">
      <c r="B363" s="34">
        <v>346</v>
      </c>
      <c r="C363" s="35">
        <f t="shared" si="57"/>
        <v>0</v>
      </c>
      <c r="D363" s="35">
        <f t="shared" si="52"/>
        <v>0</v>
      </c>
      <c r="E363" s="35">
        <f t="shared" si="53"/>
        <v>0</v>
      </c>
      <c r="F363" s="35">
        <f t="shared" si="54"/>
        <v>0</v>
      </c>
      <c r="G363" s="36">
        <f t="shared" si="55"/>
        <v>0</v>
      </c>
      <c r="I363" s="34">
        <v>346</v>
      </c>
      <c r="J363" s="35">
        <f t="shared" si="61"/>
        <v>0</v>
      </c>
      <c r="K363" s="35">
        <f t="shared" si="58"/>
        <v>0</v>
      </c>
      <c r="L363" s="35">
        <f t="shared" si="59"/>
        <v>0</v>
      </c>
      <c r="M363" s="35">
        <f t="shared" si="60"/>
        <v>0</v>
      </c>
      <c r="N363" s="36">
        <f t="shared" si="56"/>
        <v>0</v>
      </c>
    </row>
    <row r="364" spans="2:14" ht="14.5">
      <c r="B364" s="34">
        <v>347</v>
      </c>
      <c r="C364" s="35">
        <f t="shared" si="57"/>
        <v>0</v>
      </c>
      <c r="D364" s="35">
        <f t="shared" si="52"/>
        <v>0</v>
      </c>
      <c r="E364" s="35">
        <f t="shared" si="53"/>
        <v>0</v>
      </c>
      <c r="F364" s="35">
        <f t="shared" si="54"/>
        <v>0</v>
      </c>
      <c r="G364" s="36">
        <f t="shared" si="55"/>
        <v>0</v>
      </c>
      <c r="I364" s="34">
        <v>347</v>
      </c>
      <c r="J364" s="35">
        <f t="shared" si="61"/>
        <v>0</v>
      </c>
      <c r="K364" s="35">
        <f t="shared" si="58"/>
        <v>0</v>
      </c>
      <c r="L364" s="35">
        <f t="shared" si="59"/>
        <v>0</v>
      </c>
      <c r="M364" s="35">
        <f t="shared" si="60"/>
        <v>0</v>
      </c>
      <c r="N364" s="36">
        <f t="shared" si="56"/>
        <v>0</v>
      </c>
    </row>
    <row r="365" spans="2:14" ht="14.5">
      <c r="B365" s="34">
        <v>348</v>
      </c>
      <c r="C365" s="35">
        <f t="shared" si="57"/>
        <v>0</v>
      </c>
      <c r="D365" s="35">
        <f t="shared" si="52"/>
        <v>0</v>
      </c>
      <c r="E365" s="35">
        <f t="shared" si="53"/>
        <v>0</v>
      </c>
      <c r="F365" s="35">
        <f t="shared" si="54"/>
        <v>0</v>
      </c>
      <c r="G365" s="36">
        <f t="shared" si="55"/>
        <v>0</v>
      </c>
      <c r="I365" s="34">
        <v>348</v>
      </c>
      <c r="J365" s="35">
        <f t="shared" si="61"/>
        <v>0</v>
      </c>
      <c r="K365" s="35">
        <f t="shared" si="58"/>
        <v>0</v>
      </c>
      <c r="L365" s="35">
        <f t="shared" si="59"/>
        <v>0</v>
      </c>
      <c r="M365" s="35">
        <f t="shared" si="60"/>
        <v>0</v>
      </c>
      <c r="N365" s="36">
        <f t="shared" si="56"/>
        <v>0</v>
      </c>
    </row>
    <row r="366" spans="2:14" ht="14.5">
      <c r="B366" s="34">
        <v>349</v>
      </c>
      <c r="C366" s="35">
        <f t="shared" si="57"/>
        <v>0</v>
      </c>
      <c r="D366" s="35">
        <f t="shared" si="52"/>
        <v>0</v>
      </c>
      <c r="E366" s="35">
        <f t="shared" si="53"/>
        <v>0</v>
      </c>
      <c r="F366" s="35">
        <f t="shared" si="54"/>
        <v>0</v>
      </c>
      <c r="G366" s="36">
        <f t="shared" si="55"/>
        <v>0</v>
      </c>
      <c r="I366" s="34">
        <v>349</v>
      </c>
      <c r="J366" s="35">
        <f t="shared" si="61"/>
        <v>0</v>
      </c>
      <c r="K366" s="35">
        <f t="shared" si="58"/>
        <v>0</v>
      </c>
      <c r="L366" s="35">
        <f t="shared" si="59"/>
        <v>0</v>
      </c>
      <c r="M366" s="35">
        <f t="shared" si="60"/>
        <v>0</v>
      </c>
      <c r="N366" s="36">
        <f t="shared" si="56"/>
        <v>0</v>
      </c>
    </row>
    <row r="367" spans="2:14" ht="14.5">
      <c r="B367" s="34">
        <v>350</v>
      </c>
      <c r="C367" s="35">
        <f t="shared" si="57"/>
        <v>0</v>
      </c>
      <c r="D367" s="35">
        <f t="shared" si="52"/>
        <v>0</v>
      </c>
      <c r="E367" s="35">
        <f t="shared" si="53"/>
        <v>0</v>
      </c>
      <c r="F367" s="35">
        <f t="shared" si="54"/>
        <v>0</v>
      </c>
      <c r="G367" s="36">
        <f t="shared" si="55"/>
        <v>0</v>
      </c>
      <c r="I367" s="34">
        <v>350</v>
      </c>
      <c r="J367" s="35">
        <f t="shared" si="61"/>
        <v>0</v>
      </c>
      <c r="K367" s="35">
        <f t="shared" si="58"/>
        <v>0</v>
      </c>
      <c r="L367" s="35">
        <f t="shared" si="59"/>
        <v>0</v>
      </c>
      <c r="M367" s="35">
        <f t="shared" si="60"/>
        <v>0</v>
      </c>
      <c r="N367" s="36">
        <f t="shared" si="56"/>
        <v>0</v>
      </c>
    </row>
    <row r="368" spans="2:14" ht="14.5">
      <c r="B368" s="34">
        <v>351</v>
      </c>
      <c r="C368" s="35">
        <f t="shared" si="57"/>
        <v>0</v>
      </c>
      <c r="D368" s="35">
        <f t="shared" si="52"/>
        <v>0</v>
      </c>
      <c r="E368" s="35">
        <f t="shared" si="53"/>
        <v>0</v>
      </c>
      <c r="F368" s="35">
        <f t="shared" si="54"/>
        <v>0</v>
      </c>
      <c r="G368" s="36">
        <f t="shared" si="55"/>
        <v>0</v>
      </c>
      <c r="I368" s="34">
        <v>351</v>
      </c>
      <c r="J368" s="35">
        <f t="shared" si="61"/>
        <v>0</v>
      </c>
      <c r="K368" s="35">
        <f t="shared" si="58"/>
        <v>0</v>
      </c>
      <c r="L368" s="35">
        <f t="shared" si="59"/>
        <v>0</v>
      </c>
      <c r="M368" s="35">
        <f t="shared" si="60"/>
        <v>0</v>
      </c>
      <c r="N368" s="36">
        <f t="shared" si="56"/>
        <v>0</v>
      </c>
    </row>
    <row r="369" spans="2:14" ht="14.5">
      <c r="B369" s="34">
        <v>352</v>
      </c>
      <c r="C369" s="35">
        <f t="shared" si="57"/>
        <v>0</v>
      </c>
      <c r="D369" s="35">
        <f t="shared" si="52"/>
        <v>0</v>
      </c>
      <c r="E369" s="35">
        <f t="shared" si="53"/>
        <v>0</v>
      </c>
      <c r="F369" s="35">
        <f t="shared" si="54"/>
        <v>0</v>
      </c>
      <c r="G369" s="36">
        <f t="shared" si="55"/>
        <v>0</v>
      </c>
      <c r="I369" s="34">
        <v>352</v>
      </c>
      <c r="J369" s="35">
        <f t="shared" si="61"/>
        <v>0</v>
      </c>
      <c r="K369" s="35">
        <f t="shared" si="58"/>
        <v>0</v>
      </c>
      <c r="L369" s="35">
        <f t="shared" si="59"/>
        <v>0</v>
      </c>
      <c r="M369" s="35">
        <f t="shared" si="60"/>
        <v>0</v>
      </c>
      <c r="N369" s="36">
        <f t="shared" si="56"/>
        <v>0</v>
      </c>
    </row>
    <row r="370" spans="2:14" ht="14.5">
      <c r="B370" s="34">
        <v>353</v>
      </c>
      <c r="C370" s="35">
        <f t="shared" si="57"/>
        <v>0</v>
      </c>
      <c r="D370" s="35">
        <f t="shared" si="52"/>
        <v>0</v>
      </c>
      <c r="E370" s="35">
        <f t="shared" si="53"/>
        <v>0</v>
      </c>
      <c r="F370" s="35">
        <f t="shared" si="54"/>
        <v>0</v>
      </c>
      <c r="G370" s="36">
        <f t="shared" si="55"/>
        <v>0</v>
      </c>
      <c r="I370" s="34">
        <v>353</v>
      </c>
      <c r="J370" s="35">
        <f t="shared" si="61"/>
        <v>0</v>
      </c>
      <c r="K370" s="35">
        <f t="shared" si="58"/>
        <v>0</v>
      </c>
      <c r="L370" s="35">
        <f t="shared" si="59"/>
        <v>0</v>
      </c>
      <c r="M370" s="35">
        <f t="shared" si="60"/>
        <v>0</v>
      </c>
      <c r="N370" s="36">
        <f t="shared" si="56"/>
        <v>0</v>
      </c>
    </row>
    <row r="371" spans="2:14" ht="14.5">
      <c r="B371" s="34">
        <v>354</v>
      </c>
      <c r="C371" s="35">
        <f t="shared" si="57"/>
        <v>0</v>
      </c>
      <c r="D371" s="35">
        <f t="shared" si="52"/>
        <v>0</v>
      </c>
      <c r="E371" s="35">
        <f t="shared" si="53"/>
        <v>0</v>
      </c>
      <c r="F371" s="35">
        <f t="shared" si="54"/>
        <v>0</v>
      </c>
      <c r="G371" s="36">
        <f t="shared" si="55"/>
        <v>0</v>
      </c>
      <c r="I371" s="34">
        <v>354</v>
      </c>
      <c r="J371" s="35">
        <f t="shared" si="61"/>
        <v>0</v>
      </c>
      <c r="K371" s="35">
        <f t="shared" si="58"/>
        <v>0</v>
      </c>
      <c r="L371" s="35">
        <f t="shared" si="59"/>
        <v>0</v>
      </c>
      <c r="M371" s="35">
        <f t="shared" si="60"/>
        <v>0</v>
      </c>
      <c r="N371" s="36">
        <f t="shared" si="56"/>
        <v>0</v>
      </c>
    </row>
    <row r="372" spans="2:14" ht="14.5">
      <c r="B372" s="34">
        <v>355</v>
      </c>
      <c r="C372" s="35">
        <f t="shared" si="57"/>
        <v>0</v>
      </c>
      <c r="D372" s="35">
        <f t="shared" si="52"/>
        <v>0</v>
      </c>
      <c r="E372" s="35">
        <f t="shared" si="53"/>
        <v>0</v>
      </c>
      <c r="F372" s="35">
        <f t="shared" si="54"/>
        <v>0</v>
      </c>
      <c r="G372" s="36">
        <f t="shared" si="55"/>
        <v>0</v>
      </c>
      <c r="I372" s="34">
        <v>355</v>
      </c>
      <c r="J372" s="35">
        <f t="shared" si="61"/>
        <v>0</v>
      </c>
      <c r="K372" s="35">
        <f t="shared" si="58"/>
        <v>0</v>
      </c>
      <c r="L372" s="35">
        <f t="shared" si="59"/>
        <v>0</v>
      </c>
      <c r="M372" s="35">
        <f t="shared" si="60"/>
        <v>0</v>
      </c>
      <c r="N372" s="36">
        <f t="shared" si="56"/>
        <v>0</v>
      </c>
    </row>
    <row r="373" spans="2:14" ht="14.5">
      <c r="B373" s="34">
        <v>356</v>
      </c>
      <c r="C373" s="35">
        <f t="shared" si="57"/>
        <v>0</v>
      </c>
      <c r="D373" s="35">
        <f t="shared" si="52"/>
        <v>0</v>
      </c>
      <c r="E373" s="35">
        <f t="shared" si="53"/>
        <v>0</v>
      </c>
      <c r="F373" s="35">
        <f t="shared" si="54"/>
        <v>0</v>
      </c>
      <c r="G373" s="36">
        <f t="shared" si="55"/>
        <v>0</v>
      </c>
      <c r="I373" s="34">
        <v>356</v>
      </c>
      <c r="J373" s="35">
        <f t="shared" si="61"/>
        <v>0</v>
      </c>
      <c r="K373" s="35">
        <f t="shared" si="58"/>
        <v>0</v>
      </c>
      <c r="L373" s="35">
        <f t="shared" si="59"/>
        <v>0</v>
      </c>
      <c r="M373" s="35">
        <f t="shared" si="60"/>
        <v>0</v>
      </c>
      <c r="N373" s="36">
        <f t="shared" si="56"/>
        <v>0</v>
      </c>
    </row>
    <row r="374" spans="2:14" ht="14.5">
      <c r="B374" s="34">
        <v>357</v>
      </c>
      <c r="C374" s="35">
        <f t="shared" si="57"/>
        <v>0</v>
      </c>
      <c r="D374" s="35">
        <f t="shared" si="52"/>
        <v>0</v>
      </c>
      <c r="E374" s="35">
        <f t="shared" si="53"/>
        <v>0</v>
      </c>
      <c r="F374" s="35">
        <f t="shared" si="54"/>
        <v>0</v>
      </c>
      <c r="G374" s="36">
        <f t="shared" si="55"/>
        <v>0</v>
      </c>
      <c r="I374" s="34">
        <v>357</v>
      </c>
      <c r="J374" s="35">
        <f t="shared" si="61"/>
        <v>0</v>
      </c>
      <c r="K374" s="35">
        <f t="shared" si="58"/>
        <v>0</v>
      </c>
      <c r="L374" s="35">
        <f t="shared" si="59"/>
        <v>0</v>
      </c>
      <c r="M374" s="35">
        <f t="shared" si="60"/>
        <v>0</v>
      </c>
      <c r="N374" s="36">
        <f t="shared" si="56"/>
        <v>0</v>
      </c>
    </row>
    <row r="375" spans="2:14" ht="14.5">
      <c r="B375" s="34">
        <v>358</v>
      </c>
      <c r="C375" s="35">
        <f t="shared" si="57"/>
        <v>0</v>
      </c>
      <c r="D375" s="35">
        <f t="shared" si="52"/>
        <v>0</v>
      </c>
      <c r="E375" s="35">
        <f t="shared" si="53"/>
        <v>0</v>
      </c>
      <c r="F375" s="35">
        <f t="shared" si="54"/>
        <v>0</v>
      </c>
      <c r="G375" s="36">
        <f t="shared" si="55"/>
        <v>0</v>
      </c>
      <c r="I375" s="34">
        <v>358</v>
      </c>
      <c r="J375" s="35">
        <f t="shared" si="61"/>
        <v>0</v>
      </c>
      <c r="K375" s="35">
        <f t="shared" si="58"/>
        <v>0</v>
      </c>
      <c r="L375" s="35">
        <f t="shared" si="59"/>
        <v>0</v>
      </c>
      <c r="M375" s="35">
        <f t="shared" si="60"/>
        <v>0</v>
      </c>
      <c r="N375" s="36">
        <f t="shared" si="56"/>
        <v>0</v>
      </c>
    </row>
    <row r="376" spans="2:14" ht="14.5">
      <c r="B376" s="34">
        <v>359</v>
      </c>
      <c r="C376" s="35">
        <f t="shared" si="57"/>
        <v>0</v>
      </c>
      <c r="D376" s="35">
        <f t="shared" si="52"/>
        <v>0</v>
      </c>
      <c r="E376" s="35">
        <f t="shared" si="53"/>
        <v>0</v>
      </c>
      <c r="F376" s="35">
        <f t="shared" si="54"/>
        <v>0</v>
      </c>
      <c r="G376" s="36">
        <f t="shared" si="55"/>
        <v>0</v>
      </c>
      <c r="I376" s="34">
        <v>359</v>
      </c>
      <c r="J376" s="35">
        <f t="shared" si="61"/>
        <v>0</v>
      </c>
      <c r="K376" s="35">
        <f t="shared" si="58"/>
        <v>0</v>
      </c>
      <c r="L376" s="35">
        <f t="shared" si="59"/>
        <v>0</v>
      </c>
      <c r="M376" s="35">
        <f t="shared" si="60"/>
        <v>0</v>
      </c>
      <c r="N376" s="36">
        <f t="shared" si="56"/>
        <v>0</v>
      </c>
    </row>
    <row r="377" spans="2:14" ht="15" thickBot="1">
      <c r="B377" s="37">
        <v>360</v>
      </c>
      <c r="C377" s="38">
        <f t="shared" si="57"/>
        <v>0</v>
      </c>
      <c r="D377" s="38">
        <f t="shared" si="52"/>
        <v>0</v>
      </c>
      <c r="E377" s="38">
        <f t="shared" si="53"/>
        <v>0</v>
      </c>
      <c r="F377" s="38">
        <f t="shared" si="54"/>
        <v>0</v>
      </c>
      <c r="G377" s="39">
        <f t="shared" si="55"/>
        <v>0</v>
      </c>
      <c r="I377" s="37">
        <v>360</v>
      </c>
      <c r="J377" s="38">
        <f t="shared" si="61"/>
        <v>0</v>
      </c>
      <c r="K377" s="38">
        <f t="shared" si="58"/>
        <v>0</v>
      </c>
      <c r="L377" s="38">
        <f t="shared" si="59"/>
        <v>0</v>
      </c>
      <c r="M377" s="38">
        <f t="shared" si="60"/>
        <v>0</v>
      </c>
      <c r="N377" s="39">
        <f t="shared" si="56"/>
        <v>0</v>
      </c>
    </row>
  </sheetData>
  <sheetProtection password="CFFF" sheet="1" objects="1" scenarios="1"/>
  <mergeCells count="28">
    <mergeCell ref="B9:C10"/>
    <mergeCell ref="D9:D16"/>
    <mergeCell ref="E9:E10"/>
    <mergeCell ref="F9:F10"/>
    <mergeCell ref="G9:G16"/>
    <mergeCell ref="B11:C12"/>
    <mergeCell ref="E11:E12"/>
    <mergeCell ref="F11:F12"/>
    <mergeCell ref="B13:C14"/>
    <mergeCell ref="E13:E14"/>
    <mergeCell ref="F13:F14"/>
    <mergeCell ref="B15:C16"/>
    <mergeCell ref="E15:E16"/>
    <mergeCell ref="F15:F16"/>
    <mergeCell ref="N9:N16"/>
    <mergeCell ref="I11:J12"/>
    <mergeCell ref="L11:L12"/>
    <mergeCell ref="M11:M12"/>
    <mergeCell ref="I13:J14"/>
    <mergeCell ref="L13:L14"/>
    <mergeCell ref="M13:M14"/>
    <mergeCell ref="I15:J16"/>
    <mergeCell ref="L15:L16"/>
    <mergeCell ref="M15:M16"/>
    <mergeCell ref="I9:J10"/>
    <mergeCell ref="K9:K16"/>
    <mergeCell ref="L9:L10"/>
    <mergeCell ref="M9:M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6"/>
  <sheetViews>
    <sheetView showGridLines="0" zoomScaleNormal="100" workbookViewId="0">
      <pane ySplit="6" topLeftCell="A7" activePane="bottomLeft" state="frozen"/>
      <selection pane="bottomLeft" activeCell="C8" sqref="C8"/>
    </sheetView>
  </sheetViews>
  <sheetFormatPr defaultRowHeight="14.5"/>
  <cols>
    <col min="1" max="1" width="1.08984375" style="1" customWidth="1"/>
    <col min="2" max="2" width="23.7265625" style="1" customWidth="1"/>
    <col min="3" max="3" width="28.6328125" style="1" customWidth="1"/>
    <col min="4" max="4" width="17" style="1" customWidth="1"/>
    <col min="5" max="5" width="15.1796875" style="1" customWidth="1"/>
    <col min="6" max="6" width="19.81640625" style="1" customWidth="1"/>
    <col min="7" max="7" width="30.1796875" style="1" customWidth="1"/>
    <col min="8" max="8" width="16.6328125" style="1" customWidth="1"/>
    <col min="9" max="9" width="8.7265625" style="1"/>
    <col min="10" max="10" width="5.54296875" style="1" customWidth="1"/>
    <col min="11" max="16384" width="8.7265625" style="1"/>
  </cols>
  <sheetData>
    <row r="3" spans="2:8" ht="14.5" customHeight="1"/>
    <row r="4" spans="2:8" ht="14.5" customHeight="1"/>
    <row r="5" spans="2:8" ht="15" customHeight="1"/>
    <row r="7" spans="2:8" ht="6" customHeight="1" thickBot="1"/>
    <row r="8" spans="2:8" ht="14.5" customHeight="1">
      <c r="B8" s="2" t="s">
        <v>0</v>
      </c>
      <c r="C8" s="3">
        <v>13000000</v>
      </c>
      <c r="D8" s="178" t="s">
        <v>45</v>
      </c>
      <c r="E8" s="179"/>
      <c r="F8" s="148" t="s">
        <v>1</v>
      </c>
      <c r="G8" s="4" t="s">
        <v>2</v>
      </c>
      <c r="H8" s="5">
        <f>IF(C8&lt;=0,0,4000)</f>
        <v>4000</v>
      </c>
    </row>
    <row r="9" spans="2:8">
      <c r="B9" s="6" t="s">
        <v>3</v>
      </c>
      <c r="C9" s="7" t="s">
        <v>4</v>
      </c>
      <c r="D9" s="180"/>
      <c r="E9" s="181"/>
      <c r="F9" s="149"/>
      <c r="G9" s="8" t="s">
        <v>5</v>
      </c>
      <c r="H9" s="9">
        <f>IF(C8&gt;=10000000,4000,0)</f>
        <v>4000</v>
      </c>
    </row>
    <row r="10" spans="2:8" ht="14.5" customHeight="1">
      <c r="B10" s="6" t="s">
        <v>6</v>
      </c>
      <c r="C10" s="10" t="s">
        <v>36</v>
      </c>
      <c r="D10" s="180"/>
      <c r="E10" s="181"/>
      <c r="F10" s="149"/>
      <c r="G10" s="8" t="s">
        <v>7</v>
      </c>
      <c r="H10" s="9">
        <f>IF(C8&lt;=0,0,IF(C9="More than 5 crore",5900,2950))</f>
        <v>2950</v>
      </c>
    </row>
    <row r="11" spans="2:8" ht="15" customHeight="1" thickBot="1">
      <c r="B11" s="11" t="s">
        <v>9</v>
      </c>
      <c r="C11" s="12">
        <v>0</v>
      </c>
      <c r="D11" s="182"/>
      <c r="E11" s="183"/>
      <c r="F11" s="149"/>
      <c r="G11" s="8" t="s">
        <v>8</v>
      </c>
      <c r="H11" s="9">
        <f>IF(AND(C8&gt;=10000000,C9="More than 5 crore"),5900,IF(AND(C8&gt;=10000000,C9="Less than 5 crore"),2950,IF(C8&lt;10000000,0)))</f>
        <v>2950</v>
      </c>
    </row>
    <row r="12" spans="2:8" ht="15" customHeight="1">
      <c r="C12" s="53"/>
      <c r="D12" s="54"/>
      <c r="E12" s="54"/>
      <c r="F12" s="149"/>
      <c r="G12" s="8" t="s">
        <v>10</v>
      </c>
      <c r="H12" s="9">
        <f>IF(C10="More than 12 years",1770,0)</f>
        <v>0</v>
      </c>
    </row>
    <row r="13" spans="2:8" ht="15" thickBot="1">
      <c r="E13" s="54"/>
      <c r="F13" s="149"/>
      <c r="G13" s="8" t="s">
        <v>11</v>
      </c>
      <c r="H13" s="9">
        <f>IF(C8&gt;=10000000,3000,0)</f>
        <v>3000</v>
      </c>
    </row>
    <row r="14" spans="2:8">
      <c r="B14" s="155" t="s">
        <v>22</v>
      </c>
      <c r="C14" s="156"/>
      <c r="D14" s="157"/>
      <c r="E14" s="54"/>
      <c r="F14" s="149"/>
      <c r="G14" s="8" t="s">
        <v>12</v>
      </c>
      <c r="H14" s="13">
        <f>IF(C8&lt;=0,0,IF(C8&gt;2857143,5900,IF(C8&lt;1142858,2360,((C8*0.35%)/2)+(((C8*0.35%)/2)*18%))))</f>
        <v>5900</v>
      </c>
    </row>
    <row r="15" spans="2:8" ht="15" thickBot="1">
      <c r="B15" s="82"/>
      <c r="C15" s="158"/>
      <c r="D15" s="84"/>
      <c r="E15" s="53"/>
      <c r="F15" s="149"/>
      <c r="G15" s="14" t="s">
        <v>13</v>
      </c>
      <c r="H15" s="15">
        <f>IF(C11&lt;=0,0,IF(C11&gt;2857143,5900,IF(C11&lt;1142858,2360,((C11*0.35%)/2)+(((C11*0.35%)/2)*18%))))</f>
        <v>0</v>
      </c>
    </row>
    <row r="16" spans="2:8" ht="15" thickBot="1">
      <c r="B16" s="85"/>
      <c r="C16" s="86"/>
      <c r="D16" s="87"/>
      <c r="F16" s="149"/>
      <c r="G16" s="151" t="s">
        <v>14</v>
      </c>
      <c r="H16" s="153">
        <f>SUM(H8:H15)</f>
        <v>22800</v>
      </c>
    </row>
    <row r="17" spans="2:8" ht="12" customHeight="1" thickBot="1">
      <c r="B17" s="163" t="s">
        <v>44</v>
      </c>
      <c r="C17" s="164"/>
      <c r="D17" s="165"/>
      <c r="F17" s="150"/>
      <c r="G17" s="152"/>
      <c r="H17" s="154"/>
    </row>
    <row r="18" spans="2:8">
      <c r="B18" s="166"/>
      <c r="C18" s="167"/>
      <c r="D18" s="168"/>
      <c r="F18" s="159" t="s">
        <v>15</v>
      </c>
      <c r="G18" s="16" t="s">
        <v>16</v>
      </c>
      <c r="H18" s="17">
        <f>((C8+C12)*0.3%)</f>
        <v>39000</v>
      </c>
    </row>
    <row r="19" spans="2:8">
      <c r="B19" s="166"/>
      <c r="C19" s="167"/>
      <c r="D19" s="168"/>
      <c r="F19" s="160"/>
      <c r="G19" s="18" t="s">
        <v>17</v>
      </c>
      <c r="H19" s="19">
        <f>IF(C8&lt;=0,0,1500)</f>
        <v>1500</v>
      </c>
    </row>
    <row r="20" spans="2:8" ht="15" thickBot="1">
      <c r="B20" s="166"/>
      <c r="C20" s="167"/>
      <c r="D20" s="168"/>
      <c r="F20" s="160"/>
      <c r="G20" s="18" t="s">
        <v>18</v>
      </c>
      <c r="H20" s="19">
        <f>IF(C8&lt;=0,0,IF((C8+C12)&lt;=3000000,(((C8+C12)*0.5%)+2250),17250))</f>
        <v>17250</v>
      </c>
    </row>
    <row r="21" spans="2:8">
      <c r="B21" s="166"/>
      <c r="C21" s="167"/>
      <c r="D21" s="168"/>
      <c r="F21" s="161"/>
      <c r="G21" s="172" t="s">
        <v>14</v>
      </c>
      <c r="H21" s="174">
        <f>SUM(H18:H20)</f>
        <v>57750</v>
      </c>
    </row>
    <row r="22" spans="2:8" ht="10.5" customHeight="1" thickBot="1">
      <c r="B22" s="166"/>
      <c r="C22" s="167"/>
      <c r="D22" s="168"/>
      <c r="F22" s="162"/>
      <c r="G22" s="173"/>
      <c r="H22" s="175"/>
    </row>
    <row r="23" spans="2:8">
      <c r="B23" s="166"/>
      <c r="C23" s="167"/>
      <c r="D23" s="168"/>
      <c r="F23" s="176" t="s">
        <v>19</v>
      </c>
      <c r="G23" s="144">
        <f>H16+H21</f>
        <v>80550</v>
      </c>
      <c r="H23" s="145"/>
    </row>
    <row r="24" spans="2:8" ht="15" thickBot="1">
      <c r="B24" s="166"/>
      <c r="C24" s="167"/>
      <c r="D24" s="168"/>
      <c r="F24" s="177"/>
      <c r="G24" s="146"/>
      <c r="H24" s="147"/>
    </row>
    <row r="25" spans="2:8" ht="14.5" customHeight="1">
      <c r="B25" s="166"/>
      <c r="C25" s="167"/>
      <c r="D25" s="168"/>
    </row>
    <row r="26" spans="2:8" ht="15" customHeight="1">
      <c r="B26" s="166"/>
      <c r="C26" s="167"/>
      <c r="D26" s="168"/>
    </row>
    <row r="27" spans="2:8">
      <c r="B27" s="166"/>
      <c r="C27" s="167"/>
      <c r="D27" s="168"/>
    </row>
    <row r="28" spans="2:8">
      <c r="B28" s="166"/>
      <c r="C28" s="167"/>
      <c r="D28" s="168"/>
      <c r="G28" s="52"/>
    </row>
    <row r="29" spans="2:8">
      <c r="B29" s="166"/>
      <c r="C29" s="167"/>
      <c r="D29" s="168"/>
      <c r="G29" s="52"/>
    </row>
    <row r="30" spans="2:8" ht="14.5" customHeight="1">
      <c r="B30" s="166"/>
      <c r="C30" s="167"/>
      <c r="D30" s="168"/>
      <c r="G30" s="52"/>
    </row>
    <row r="31" spans="2:8" ht="15" customHeight="1">
      <c r="B31" s="166"/>
      <c r="C31" s="167"/>
      <c r="D31" s="168"/>
      <c r="G31" s="52"/>
    </row>
    <row r="32" spans="2:8" ht="14.5" customHeight="1">
      <c r="B32" s="166"/>
      <c r="C32" s="167"/>
      <c r="D32" s="168"/>
      <c r="G32" s="52"/>
    </row>
    <row r="33" spans="2:7" ht="15" customHeight="1">
      <c r="B33" s="166"/>
      <c r="C33" s="167"/>
      <c r="D33" s="168"/>
      <c r="G33" s="52"/>
    </row>
    <row r="34" spans="2:7">
      <c r="B34" s="166"/>
      <c r="C34" s="167"/>
      <c r="D34" s="168"/>
    </row>
    <row r="35" spans="2:7">
      <c r="B35" s="166"/>
      <c r="C35" s="167"/>
      <c r="D35" s="168"/>
    </row>
    <row r="36" spans="2:7" ht="15" thickBot="1">
      <c r="B36" s="169"/>
      <c r="C36" s="170"/>
      <c r="D36" s="171"/>
    </row>
  </sheetData>
  <sheetProtection password="CFFF" sheet="1" objects="1" scenarios="1"/>
  <mergeCells count="11">
    <mergeCell ref="G23:H24"/>
    <mergeCell ref="F8:F17"/>
    <mergeCell ref="G16:G17"/>
    <mergeCell ref="H16:H17"/>
    <mergeCell ref="B14:D16"/>
    <mergeCell ref="F18:F22"/>
    <mergeCell ref="B17:D36"/>
    <mergeCell ref="G21:G22"/>
    <mergeCell ref="H21:H22"/>
    <mergeCell ref="F23:F24"/>
    <mergeCell ref="D8:E11"/>
  </mergeCells>
  <dataValidations count="2">
    <dataValidation type="list" allowBlank="1" showInputMessage="1" showErrorMessage="1" sqref="C9">
      <formula1>"Less than 5 crore,More than 5 crore"</formula1>
    </dataValidation>
    <dataValidation type="list" allowBlank="1" showInputMessage="1" showErrorMessage="1" sqref="C10">
      <formula1>"Less than 12 years,More than 12 years"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Interest Rate Chart</vt:lpstr>
      <vt:lpstr>EMI Calculator</vt:lpstr>
      <vt:lpstr>Schedule of Charges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 Agrawal</dc:creator>
  <cp:lastModifiedBy>Devang Agrawal</cp:lastModifiedBy>
  <dcterms:created xsi:type="dcterms:W3CDTF">2021-11-05T07:11:06Z</dcterms:created>
  <dcterms:modified xsi:type="dcterms:W3CDTF">2022-04-20T06:17:46Z</dcterms:modified>
</cp:coreProperties>
</file>